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570" windowHeight="981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T4" i="1"/>
  <c r="T5" s="1"/>
  <c r="T53"/>
  <c r="T54" l="1"/>
  <c r="T55" s="1"/>
  <c r="T61" s="1"/>
  <c r="AE31" s="1"/>
  <c r="T59" l="1"/>
  <c r="T63" s="1"/>
  <c r="T57"/>
  <c r="AG18" s="1"/>
  <c r="T60"/>
  <c r="AE30" s="1"/>
  <c r="T6"/>
  <c r="T12" s="1"/>
  <c r="AA31" s="1"/>
  <c r="T72"/>
  <c r="T71"/>
  <c r="T73"/>
  <c r="T81" s="1"/>
  <c r="T82" s="1"/>
  <c r="T83" s="1"/>
  <c r="T58"/>
  <c r="AG20" l="1"/>
  <c r="T8"/>
  <c r="AB18" s="1"/>
  <c r="T11"/>
  <c r="AA30" s="1"/>
  <c r="AG27"/>
  <c r="T78"/>
  <c r="T79" s="1"/>
  <c r="T80" s="1"/>
  <c r="T88" s="1"/>
  <c r="T89" s="1"/>
  <c r="AG26"/>
  <c r="T75"/>
  <c r="T76" s="1"/>
  <c r="T77" s="1"/>
  <c r="T24"/>
  <c r="T10"/>
  <c r="AB20" s="1"/>
  <c r="T23"/>
  <c r="T28" s="1"/>
  <c r="T29" s="1"/>
  <c r="T30" s="1"/>
  <c r="T22"/>
  <c r="T25" s="1"/>
  <c r="T26" s="1"/>
  <c r="T27" s="1"/>
  <c r="T9"/>
  <c r="AB19" s="1"/>
  <c r="T64"/>
  <c r="T65" s="1"/>
  <c r="T66" s="1"/>
  <c r="T67" s="1"/>
  <c r="T68" s="1"/>
  <c r="T69" s="1"/>
  <c r="AG19"/>
  <c r="T94"/>
  <c r="T95" s="1"/>
  <c r="T96" s="1"/>
  <c r="T97" s="1"/>
  <c r="T98" s="1"/>
  <c r="T99" s="1"/>
  <c r="T100" s="1"/>
  <c r="AG28"/>
  <c r="T86" l="1"/>
  <c r="T87" s="1"/>
  <c r="T84"/>
  <c r="T85" s="1"/>
  <c r="T43"/>
  <c r="T44" s="1"/>
  <c r="T35"/>
  <c r="T36" s="1"/>
  <c r="T37" s="1"/>
  <c r="T38" s="1"/>
  <c r="T39" s="1"/>
  <c r="T40" s="1"/>
  <c r="T41" s="1"/>
  <c r="T31"/>
  <c r="T32" s="1"/>
  <c r="T33" s="1"/>
  <c r="T45" s="1"/>
  <c r="T46" s="1"/>
  <c r="AB26"/>
  <c r="AB27"/>
  <c r="AG29"/>
  <c r="AP37"/>
  <c r="AG21"/>
  <c r="AP36"/>
  <c r="T14"/>
  <c r="T15" s="1"/>
  <c r="T16" s="1"/>
  <c r="T17" s="1"/>
  <c r="T18" s="1"/>
  <c r="T19" s="1"/>
  <c r="T20" s="1"/>
  <c r="AB28"/>
  <c r="T90" l="1"/>
  <c r="T47"/>
  <c r="T48" s="1"/>
  <c r="T49" s="1"/>
  <c r="AB21"/>
  <c r="AP33"/>
  <c r="AS8" s="1"/>
  <c r="Z19" s="1"/>
  <c r="AB29"/>
  <c r="AP34"/>
  <c r="AS18" s="1"/>
  <c r="Z28" s="1"/>
  <c r="AS30"/>
  <c r="AS28"/>
  <c r="AH21" s="1"/>
  <c r="AS26"/>
  <c r="AH19" s="1"/>
  <c r="AS29"/>
  <c r="AS27"/>
  <c r="AH20" s="1"/>
  <c r="AS25"/>
  <c r="AH18" s="1"/>
  <c r="AS38"/>
  <c r="AS36"/>
  <c r="AH28" s="1"/>
  <c r="AS34"/>
  <c r="AH26" s="1"/>
  <c r="AS37"/>
  <c r="AS35"/>
  <c r="AH27" s="1"/>
  <c r="AS33"/>
  <c r="AH25" s="1"/>
  <c r="T91" l="1"/>
  <c r="AE32" s="1"/>
  <c r="T92"/>
  <c r="AE33" s="1"/>
  <c r="T50"/>
  <c r="Z32" s="1"/>
  <c r="T51"/>
  <c r="Z33" s="1"/>
  <c r="AS20"/>
  <c r="AS17"/>
  <c r="Z27" s="1"/>
  <c r="AS9"/>
  <c r="Z20" s="1"/>
  <c r="AS10"/>
  <c r="Z21" s="1"/>
  <c r="AS16"/>
  <c r="Z26" s="1"/>
  <c r="AS7"/>
  <c r="Z18" s="1"/>
  <c r="AS11"/>
  <c r="AS15"/>
  <c r="Z25" s="1"/>
  <c r="AS19"/>
  <c r="AS12"/>
  <c r="AS31"/>
  <c r="AU7" s="1"/>
  <c r="AS39"/>
  <c r="AU8" s="1"/>
  <c r="AS21" l="1"/>
  <c r="AU6" s="1"/>
  <c r="AS13"/>
  <c r="AU5" s="1"/>
  <c r="AU9" l="1"/>
  <c r="AU10" s="1"/>
  <c r="AU15" s="1"/>
  <c r="AW41" s="1"/>
  <c r="AU13" l="1"/>
  <c r="AW40" s="1"/>
  <c r="AW42" s="1"/>
  <c r="AW45" s="1"/>
  <c r="AN18" s="1"/>
  <c r="AC26" s="1"/>
  <c r="AU14"/>
  <c r="AU12"/>
  <c r="AW5" l="1"/>
  <c r="AW29" s="1"/>
  <c r="AW30" s="1"/>
  <c r="AW31" s="1"/>
  <c r="AW32" s="1"/>
  <c r="AW33" s="1"/>
  <c r="AW35" l="1"/>
  <c r="AN15" s="1"/>
  <c r="AC20" s="1"/>
  <c r="AW7"/>
  <c r="AW8" s="1"/>
  <c r="AW9" s="1"/>
  <c r="AO13" s="1"/>
  <c r="AD18" s="1"/>
  <c r="AU18"/>
  <c r="AW13"/>
  <c r="AW21"/>
  <c r="AW22" s="1"/>
  <c r="AW26" s="1"/>
  <c r="AW27" s="1"/>
  <c r="AN14" s="1"/>
  <c r="AC19" s="1"/>
  <c r="AU17"/>
  <c r="AO15"/>
  <c r="AD20" s="1"/>
  <c r="AW34"/>
  <c r="AP15" s="1"/>
  <c r="AE20" s="1"/>
  <c r="AW25" l="1"/>
  <c r="AW23"/>
  <c r="AW24" s="1"/>
  <c r="AP14" s="1"/>
  <c r="AE19" s="1"/>
  <c r="AU19"/>
  <c r="AU20" s="1"/>
  <c r="AW43" s="1"/>
  <c r="AO18" s="1"/>
  <c r="AD26" s="1"/>
  <c r="AW10"/>
  <c r="AP13" s="1"/>
  <c r="AE18" s="1"/>
  <c r="AW11"/>
  <c r="AN13" s="1"/>
  <c r="AC18" s="1"/>
  <c r="AW19"/>
  <c r="AN16" s="1"/>
  <c r="AC21" s="1"/>
  <c r="AW14"/>
  <c r="AW15" s="1"/>
  <c r="AW16" s="1"/>
  <c r="AW17" s="1"/>
  <c r="AU22" l="1"/>
  <c r="AC23" s="1"/>
  <c r="AO14"/>
  <c r="AD19" s="1"/>
  <c r="AW44"/>
  <c r="AP18" s="1"/>
  <c r="AE26" s="1"/>
  <c r="AU21"/>
  <c r="AC22" s="1"/>
  <c r="AO16"/>
  <c r="AD21" s="1"/>
  <c r="AW18"/>
  <c r="AP16" s="1"/>
  <c r="AE21" s="1"/>
</calcChain>
</file>

<file path=xl/sharedStrings.xml><?xml version="1.0" encoding="utf-8"?>
<sst xmlns="http://schemas.openxmlformats.org/spreadsheetml/2006/main" count="3925" uniqueCount="2457">
  <si>
    <t>Βόρειος Στέφανος</t>
  </si>
  <si>
    <t xml:space="preserve"> Όνομα Ολογράφως</t>
  </si>
  <si>
    <t>Α όνομα</t>
  </si>
  <si>
    <t>Β όνομα</t>
  </si>
  <si>
    <t>Ώρες</t>
  </si>
  <si>
    <t>Λεπτά</t>
  </si>
  <si>
    <t>Δευτερόλ</t>
  </si>
  <si>
    <t>Μοίρες</t>
  </si>
  <si>
    <t xml:space="preserve">ΟΡΘΗ </t>
  </si>
  <si>
    <t>ΑΝΑΦΟΡΑ</t>
  </si>
  <si>
    <t>ΑΠΟΚΛΙΣΗ</t>
  </si>
  <si>
    <t xml:space="preserve">        δ</t>
  </si>
  <si>
    <t xml:space="preserve">     α</t>
  </si>
  <si>
    <t>ΚΑΤΑΛΟΓΟΣ</t>
  </si>
  <si>
    <t>ωωω</t>
  </si>
  <si>
    <t>Αετός</t>
  </si>
  <si>
    <t>Αλώπηξ</t>
  </si>
  <si>
    <t>Μεγάλη Άρκτος</t>
  </si>
  <si>
    <t>Μικρή Άρκτος</t>
  </si>
  <si>
    <t>Ανδρομέδα</t>
  </si>
  <si>
    <t>Αντλία</t>
  </si>
  <si>
    <t>Ασπίδα</t>
  </si>
  <si>
    <t>Βέλος</t>
  </si>
  <si>
    <t>Βοώτης</t>
  </si>
  <si>
    <t>Βωμός</t>
  </si>
  <si>
    <t>Γερανός</t>
  </si>
  <si>
    <t>Γλύπτης</t>
  </si>
  <si>
    <t>Γνώμων</t>
  </si>
  <si>
    <t>Δίδυμοι</t>
  </si>
  <si>
    <t>Δράκων</t>
  </si>
  <si>
    <t>εξάντας</t>
  </si>
  <si>
    <t>Ζυγός</t>
  </si>
  <si>
    <t>Ηνίοχος</t>
  </si>
  <si>
    <t>Ηρακλής</t>
  </si>
  <si>
    <t>Ηριδανός</t>
  </si>
  <si>
    <t>Ιππάριο</t>
  </si>
  <si>
    <t>Ιστία</t>
  </si>
  <si>
    <t>Νότιος Ιχθύς</t>
  </si>
  <si>
    <t>Κάμηλοπάρδαλη</t>
  </si>
  <si>
    <t>Κάμινος</t>
  </si>
  <si>
    <t>Καρκίνος</t>
  </si>
  <si>
    <t>Κένταυρος</t>
  </si>
  <si>
    <t>Κήτος</t>
  </si>
  <si>
    <t>Κηφέας</t>
  </si>
  <si>
    <t>Μέγας Κύων</t>
  </si>
  <si>
    <t>Μικρός Κύων</t>
  </si>
  <si>
    <t>Κόμη Βερενίκης</t>
  </si>
  <si>
    <t>Κόρακας</t>
  </si>
  <si>
    <t>Κρατήρ</t>
  </si>
  <si>
    <t>Κριός</t>
  </si>
  <si>
    <t>Θηρευτικοί Κύνες</t>
  </si>
  <si>
    <t>Κύκνος</t>
  </si>
  <si>
    <t>Λέων</t>
  </si>
  <si>
    <t>Μικρός Λέων</t>
  </si>
  <si>
    <t>Λύγκας</t>
  </si>
  <si>
    <t>Λύκος</t>
  </si>
  <si>
    <t>Λύρα</t>
  </si>
  <si>
    <t>Μικροσκόπιον</t>
  </si>
  <si>
    <t>Μονόκερος</t>
  </si>
  <si>
    <t>Οφιούχος</t>
  </si>
  <si>
    <t>Όφις</t>
  </si>
  <si>
    <t>Παρθένος</t>
  </si>
  <si>
    <t>Περσέας</t>
  </si>
  <si>
    <t>Πήγασος</t>
  </si>
  <si>
    <t>Περιστέρα</t>
  </si>
  <si>
    <t>Πρύμη</t>
  </si>
  <si>
    <t>Σαύρα</t>
  </si>
  <si>
    <t>Πυξίς</t>
  </si>
  <si>
    <t>Σκορπιός</t>
  </si>
  <si>
    <t xml:space="preserve">Νότιος Στέφανος </t>
  </si>
  <si>
    <t>Ταύρος</t>
  </si>
  <si>
    <t>Τοξότης</t>
  </si>
  <si>
    <t>Τρίγωνο</t>
  </si>
  <si>
    <t>Τροπίς</t>
  </si>
  <si>
    <t>Υδροχόος</t>
  </si>
  <si>
    <t>Ύδρα</t>
  </si>
  <si>
    <t>Φοίνιξ</t>
  </si>
  <si>
    <t>Ωρίωνας</t>
  </si>
  <si>
    <t>Δοκιμές του προγράμ</t>
  </si>
  <si>
    <t>"Αστερισμός "</t>
  </si>
  <si>
    <t>ωσο</t>
  </si>
  <si>
    <t>ωσο α</t>
  </si>
  <si>
    <t>ωσο β</t>
  </si>
  <si>
    <t>ωσο γ</t>
  </si>
  <si>
    <t>ωσο δ</t>
  </si>
  <si>
    <t>ωσο ε</t>
  </si>
  <si>
    <t>ωωχ</t>
  </si>
  <si>
    <t>ωωω α</t>
  </si>
  <si>
    <t>ωωω β</t>
  </si>
  <si>
    <t>Να μην γραφτεί τίποτα</t>
  </si>
  <si>
    <t>από εδώ και κάτω</t>
  </si>
  <si>
    <t>ωωωω</t>
  </si>
  <si>
    <t>καταχώριση</t>
  </si>
  <si>
    <t xml:space="preserve">      Δεν </t>
  </si>
  <si>
    <t xml:space="preserve">  υπάρχει</t>
  </si>
  <si>
    <t xml:space="preserve">     Δεν </t>
  </si>
  <si>
    <t xml:space="preserve"> υπάρχει</t>
  </si>
  <si>
    <t>ωωχ α</t>
  </si>
  <si>
    <t>ωωχ β</t>
  </si>
  <si>
    <t>ωωχ γ</t>
  </si>
  <si>
    <t>ωωχ δ</t>
  </si>
  <si>
    <t>ωωχ ε</t>
  </si>
  <si>
    <t>αστερισμός</t>
  </si>
  <si>
    <t>Κατάλογος</t>
  </si>
  <si>
    <t>Λογισμικό καταλόγου</t>
  </si>
  <si>
    <t>Είσοδος</t>
  </si>
  <si>
    <t>Lookup A όνομα_ Β όνομα</t>
  </si>
  <si>
    <t xml:space="preserve">Aν το επάνω=το πάνω;το πάνω;ωωωω </t>
  </si>
  <si>
    <t>Lookup B όνομα_ ώρες</t>
  </si>
  <si>
    <t>Lookup B όνομα_ Λεπτά</t>
  </si>
  <si>
    <t>Lookup B όνομα_ Δευτερόλεπτα</t>
  </si>
  <si>
    <r>
      <t xml:space="preserve">    ΟΡΘΗ            ΑΝΑΦΟΡΑ           </t>
    </r>
    <r>
      <rPr>
        <b/>
        <sz val="11"/>
        <color theme="1"/>
        <rFont val="Calibri"/>
        <family val="2"/>
        <charset val="161"/>
        <scheme val="minor"/>
      </rPr>
      <t>α</t>
    </r>
  </si>
  <si>
    <r>
      <t xml:space="preserve"> </t>
    </r>
    <r>
      <rPr>
        <sz val="11"/>
        <color theme="1"/>
        <rFont val="Calibri"/>
        <family val="2"/>
        <charset val="161"/>
        <scheme val="minor"/>
      </rPr>
      <t>'Εξοδος</t>
    </r>
    <r>
      <rPr>
        <b/>
        <sz val="11"/>
        <color theme="1"/>
        <rFont val="Calibri"/>
        <family val="2"/>
        <charset val="161"/>
        <scheme val="minor"/>
      </rPr>
      <t xml:space="preserve">    </t>
    </r>
  </si>
  <si>
    <t>Δευτερόλεπτα/60</t>
  </si>
  <si>
    <t>το πάνω+λεπτά</t>
  </si>
  <si>
    <t>το πάνω/60</t>
  </si>
  <si>
    <t>το πάνω+ώρες</t>
  </si>
  <si>
    <t xml:space="preserve">                            ΑΠO</t>
  </si>
  <si>
    <r>
      <t xml:space="preserve">           ΑΠΟΚΛΙΣΗ         </t>
    </r>
    <r>
      <rPr>
        <b/>
        <sz val="11"/>
        <color theme="1"/>
        <rFont val="Calibri"/>
        <family val="2"/>
        <charset val="161"/>
        <scheme val="minor"/>
      </rPr>
      <t>δ</t>
    </r>
  </si>
  <si>
    <t>Lookup B όνομα_ Μοίρες</t>
  </si>
  <si>
    <t>Μετατροπή στο δεκαδικό σύστημα</t>
  </si>
  <si>
    <t>το πάνω+Μοίρες</t>
  </si>
  <si>
    <t xml:space="preserve">                                 ΠΡΟΣ</t>
  </si>
  <si>
    <t xml:space="preserve">ΑΠO </t>
  </si>
  <si>
    <t>ΟΡΘΗ</t>
  </si>
  <si>
    <t xml:space="preserve">α </t>
  </si>
  <si>
    <t>ΠΡΟΣ</t>
  </si>
  <si>
    <t>Ορθή</t>
  </si>
  <si>
    <t xml:space="preserve">Αποτέλεσμα </t>
  </si>
  <si>
    <t>Στροφές</t>
  </si>
  <si>
    <t>ΑΝΑΤΟΛΙΚΑ</t>
  </si>
  <si>
    <t xml:space="preserve">Λεπτά </t>
  </si>
  <si>
    <t>ΔΥΤΙΚΑ</t>
  </si>
  <si>
    <t>Δεκαδικό</t>
  </si>
  <si>
    <t xml:space="preserve">     δ</t>
  </si>
  <si>
    <r>
      <t xml:space="preserve">Απόκλιση </t>
    </r>
    <r>
      <rPr>
        <b/>
        <sz val="11"/>
        <color theme="1"/>
        <rFont val="Calibri"/>
        <family val="2"/>
        <charset val="161"/>
        <scheme val="minor"/>
      </rPr>
      <t>δ</t>
    </r>
  </si>
  <si>
    <t>Γράφουμε</t>
  </si>
  <si>
    <t xml:space="preserve">     κάτω</t>
  </si>
  <si>
    <t xml:space="preserve">              ΠΡΟΣ</t>
  </si>
  <si>
    <t>Επεξεργασία δεομένων και φιλτράρισμα</t>
  </si>
  <si>
    <t>Τιμών</t>
  </si>
  <si>
    <t>Αν μία τιμή είναι λάθος ακυρώνει τον υπολογισμό</t>
  </si>
  <si>
    <r>
      <t xml:space="preserve">           Ορθή ανφορά </t>
    </r>
    <r>
      <rPr>
        <b/>
        <sz val="11"/>
        <color theme="1"/>
        <rFont val="Calibri"/>
        <family val="2"/>
        <charset val="161"/>
        <scheme val="minor"/>
      </rPr>
      <t>α</t>
    </r>
    <r>
      <rPr>
        <sz val="11"/>
        <color theme="1"/>
        <rFont val="Calibri"/>
        <family val="2"/>
        <charset val="161"/>
        <scheme val="minor"/>
      </rPr>
      <t xml:space="preserve">        </t>
    </r>
  </si>
  <si>
    <t>Έξοδος</t>
  </si>
  <si>
    <t xml:space="preserve">                                     ΑΠO</t>
  </si>
  <si>
    <t>1αν α Από = 0 ; 0; 1</t>
  </si>
  <si>
    <r>
      <t xml:space="preserve">Διαφορά </t>
    </r>
    <r>
      <rPr>
        <b/>
        <sz val="11"/>
        <color theme="1"/>
        <rFont val="Calibri"/>
        <family val="2"/>
        <charset val="161"/>
        <scheme val="minor"/>
      </rPr>
      <t>Δ</t>
    </r>
    <r>
      <rPr>
        <sz val="11"/>
        <color theme="1"/>
        <rFont val="Calibri"/>
        <family val="2"/>
        <charset val="161"/>
        <scheme val="minor"/>
      </rPr>
      <t xml:space="preserve"> = ΑΠO - ΠΡΟΣ</t>
    </r>
  </si>
  <si>
    <t>2αν δ Από = 0 ; 0 ; 1</t>
  </si>
  <si>
    <t xml:space="preserve">                            Πρώτο</t>
  </si>
  <si>
    <r>
      <t>Αν ΑΠO&gt;24;"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</si>
  <si>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3αν α Προς = 0 ; 0 ; 1</t>
  </si>
  <si>
    <t>Αν Δ&lt;0;Δ;0</t>
  </si>
  <si>
    <r>
      <t>Αν ΑΠO&gt;24;"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</si>
  <si>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4 αν δ Προς = 0 ; 0; 1</t>
  </si>
  <si>
    <t>1 αν Δ &gt;-12 ; Δ;0</t>
  </si>
  <si>
    <r>
      <t>Αν ΑΠO&lt;0"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</si>
  <si>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1αν+2αν+3αν+4αν</t>
  </si>
  <si>
    <t xml:space="preserve">  Λεπτά =  Το επάνω *60</t>
  </si>
  <si>
    <r>
      <t>Αν ΑΠO&lt;0;"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</si>
  <si>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ΑΝ άθροισμα &lt; 4; 0 ; 1</t>
  </si>
  <si>
    <t>Στροφές  =  Το επάνω/10</t>
  </si>
  <si>
    <t>α</t>
  </si>
  <si>
    <t>1 αν ΑΠO&gt;24; 0; 1</t>
  </si>
  <si>
    <t>2 αν Δ&gt;-12;"ΑΝΑΤΟΛΙΚΑ";""</t>
  </si>
  <si>
    <t>Λεπτα</t>
  </si>
  <si>
    <t>στροφές</t>
  </si>
  <si>
    <t>2 αν ΑΠO&lt;0;0;1</t>
  </si>
  <si>
    <t>α Από* άθροισμα ΑΝ</t>
  </si>
  <si>
    <t xml:space="preserve">                            Δεύτερο</t>
  </si>
  <si>
    <t xml:space="preserve">(1αν*2αν)* ΟΑ α </t>
  </si>
  <si>
    <t>δ Από*άθροισμα ΑΝ</t>
  </si>
  <si>
    <t>1αν Δ&lt;-12;Δ;0</t>
  </si>
  <si>
    <r>
      <t xml:space="preserve">                          Απόκλιση </t>
    </r>
    <r>
      <rPr>
        <b/>
        <sz val="11"/>
        <color theme="1"/>
        <rFont val="Calibri"/>
        <family val="2"/>
        <charset val="161"/>
        <scheme val="minor"/>
      </rPr>
      <t>δ</t>
    </r>
  </si>
  <si>
    <t>α Προς*άθροισμα ΑΝ</t>
  </si>
  <si>
    <t>1αν + 24</t>
  </si>
  <si>
    <t>Ανατολικα</t>
  </si>
  <si>
    <r>
      <t>Αν ΑΠO&gt;90;"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</si>
  <si>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δ Προς*άθροισμα ΑΝ</t>
  </si>
  <si>
    <t>2αν το πάνω=24;0;1</t>
  </si>
  <si>
    <t>Δυτικά</t>
  </si>
  <si>
    <r>
      <t>Αν ΑΠO&gt;90;"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</si>
  <si>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το πάνω * 1αν</t>
  </si>
  <si>
    <t>δ</t>
  </si>
  <si>
    <t>Μοιρες</t>
  </si>
  <si>
    <r>
      <t>Αν ΑΠO&lt;-90"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</si>
  <si>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1αν Από-Προς=12;0;1</t>
  </si>
  <si>
    <t>Βορι+νοτ</t>
  </si>
  <si>
    <r>
      <t>Αν ΑΠO&lt;-90;"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</si>
  <si>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2αν Από-Προς=-12;0;1</t>
  </si>
  <si>
    <t>1 αν ΑΠO&gt;90; 0; 1</t>
  </si>
  <si>
    <t>1αν+2αν</t>
  </si>
  <si>
    <t xml:space="preserve">2αν Δ&lt;-12;"Δυτικά";"" </t>
  </si>
  <si>
    <t>2 αν ΑΠO&lt;-90;0;1</t>
  </si>
  <si>
    <t>ΑΝ άθροισμα=2;1;0</t>
  </si>
  <si>
    <t xml:space="preserve">                              Τρίτο</t>
  </si>
  <si>
    <r>
      <t>3αν το πάνω= 0;"</t>
    </r>
    <r>
      <rPr>
        <sz val="11"/>
        <color rgb="FF7030A0"/>
        <rFont val="Calibri"/>
        <family val="2"/>
        <charset val="161"/>
        <scheme val="minor"/>
      </rPr>
      <t>Αντιδιαμετρικοί στόχοι. Απέχουν 12 Ώρες</t>
    </r>
    <r>
      <rPr>
        <sz val="11"/>
        <color theme="1"/>
        <rFont val="Calibri"/>
        <family val="2"/>
        <charset val="161"/>
        <scheme val="minor"/>
      </rPr>
      <t>.";""</t>
    </r>
  </si>
  <si>
    <t>Aν  Δ&gt; 0; Δ;0</t>
  </si>
  <si>
    <r>
      <t>4αν το πάνω=0"</t>
    </r>
    <r>
      <rPr>
        <sz val="11"/>
        <color rgb="FF7030A0"/>
        <rFont val="Calibri"/>
        <family val="2"/>
        <charset val="161"/>
        <scheme val="minor"/>
      </rPr>
      <t>Εκτός δυνατοτήτων του προγράμματος</t>
    </r>
    <r>
      <rPr>
        <sz val="11"/>
        <color theme="1"/>
        <rFont val="Calibri"/>
        <family val="2"/>
        <charset val="161"/>
        <scheme val="minor"/>
      </rPr>
      <t>";""</t>
    </r>
  </si>
  <si>
    <t>1 αν Δ &lt; 12 ; Δ;0</t>
  </si>
  <si>
    <t xml:space="preserve">                                       ΠΡΟΣ</t>
  </si>
  <si>
    <r>
      <t>Αν ΠΡΟΣ&gt;24;"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</si>
  <si>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2 αν Δ&gt;12;Δ;0</t>
  </si>
  <si>
    <r>
      <t>Αν ΠΡΟΣ&gt;24;"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</si>
  <si>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12+1αν</t>
  </si>
  <si>
    <r>
      <t>Αν ΠΡΟΣ&lt;0"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</si>
  <si>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αν το πάνω&gt;12;ΔΥΤΙΚΑ</t>
  </si>
  <si>
    <r>
      <t>Αν ΠΡΟΣ&lt;0;"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</si>
  <si>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 xml:space="preserve">                     Tέταρτο</t>
  </si>
  <si>
    <t>1 αν ΠΡΟΣ&gt;24; 0; 1</t>
  </si>
  <si>
    <t>1 αν Δ &gt;12 ; Δ;0</t>
  </si>
  <si>
    <t>2 αν ΠΡΟΣ&lt;0;0;1</t>
  </si>
  <si>
    <t>2αν-24</t>
  </si>
  <si>
    <t>3αν το επάνω=-24;0;1</t>
  </si>
  <si>
    <t>το πάνω * 2αν</t>
  </si>
  <si>
    <t>ΑΠO  α</t>
  </si>
  <si>
    <r>
      <t>Αν ΠΡΟΣ&gt;90;"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</si>
  <si>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ΑΠO δ</t>
  </si>
  <si>
    <r>
      <t>Αν ΠΡΟΣ&gt;90;"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</si>
  <si>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r>
      <t>Αν ΠΡΟΣ&lt;-90"</t>
    </r>
    <r>
      <rPr>
        <sz val="11"/>
        <color rgb="FFC00000"/>
        <rFont val="Calibri"/>
        <family val="2"/>
        <charset val="161"/>
        <scheme val="minor"/>
      </rPr>
      <t>ΛΑΘΟΣ</t>
    </r>
    <r>
      <rPr>
        <sz val="11"/>
        <color theme="1"/>
        <rFont val="Calibri"/>
        <family val="2"/>
        <charset val="161"/>
        <scheme val="minor"/>
      </rPr>
      <t>";""</t>
    </r>
  </si>
  <si>
    <t>αν το πάνω&gt;-12;Ανατολικά</t>
  </si>
  <si>
    <t>ΠΡΟΣ α</t>
  </si>
  <si>
    <r>
      <t>Αν ΠΡΟΣ&lt;-90;"</t>
    </r>
    <r>
      <rPr>
        <sz val="11"/>
        <color rgb="FFC00000"/>
        <rFont val="Calibri"/>
        <family val="2"/>
        <charset val="161"/>
        <scheme val="minor"/>
      </rPr>
      <t>Καταχώρηση</t>
    </r>
    <r>
      <rPr>
        <sz val="11"/>
        <color theme="1"/>
        <rFont val="Calibri"/>
        <family val="2"/>
        <charset val="161"/>
        <scheme val="minor"/>
      </rPr>
      <t>";""</t>
    </r>
  </si>
  <si>
    <t>ΠΡΟΣ δ</t>
  </si>
  <si>
    <t>1 αν ΠΡΟΣ&gt;90; 0; 1</t>
  </si>
  <si>
    <t>2 αν ΠΡΟΣ&lt;-90;0;1</t>
  </si>
  <si>
    <t>ΑΠO + 90</t>
  </si>
  <si>
    <t>ΠΡΟΣ +90</t>
  </si>
  <si>
    <t>ΠΡΟΣ - ΑΠO</t>
  </si>
  <si>
    <r>
      <t>Το επάνω*</t>
    </r>
    <r>
      <rPr>
        <sz val="11"/>
        <color rgb="FFFF0000"/>
        <rFont val="Calibri"/>
        <family val="2"/>
        <charset val="161"/>
        <scheme val="minor"/>
      </rPr>
      <t>ΑΝ άθροισμα=2;1;0</t>
    </r>
  </si>
  <si>
    <t>Στροφές το πάνω/2,5</t>
  </si>
  <si>
    <t>αν το επάνω&gt;0;"ΒΟΡΕΙΑ";"ΝΟΤΙΑ"</t>
  </si>
  <si>
    <t xml:space="preserve"> </t>
  </si>
  <si>
    <t>ωωχ ι</t>
  </si>
  <si>
    <t>ωσο ζ</t>
  </si>
  <si>
    <t>αμε α</t>
  </si>
  <si>
    <t>αμε β</t>
  </si>
  <si>
    <t>αμε 23</t>
  </si>
  <si>
    <t>αμε ο</t>
  </si>
  <si>
    <t>αμε υ</t>
  </si>
  <si>
    <t>αμε θ</t>
  </si>
  <si>
    <t>αμε ι</t>
  </si>
  <si>
    <t>αμε κ</t>
  </si>
  <si>
    <t>αμε ψ</t>
  </si>
  <si>
    <t>αμε λ</t>
  </si>
  <si>
    <t>αμε μ</t>
  </si>
  <si>
    <t>λμι β</t>
  </si>
  <si>
    <t>λυγ α</t>
  </si>
  <si>
    <t>Δελφίνη</t>
  </si>
  <si>
    <t>διδ α</t>
  </si>
  <si>
    <t>διδ β</t>
  </si>
  <si>
    <t>καρ ι</t>
  </si>
  <si>
    <t>λεω λ</t>
  </si>
  <si>
    <t>λεω ε</t>
  </si>
  <si>
    <t>λεω μ</t>
  </si>
  <si>
    <t>λεω ζ</t>
  </si>
  <si>
    <t>λεω γ</t>
  </si>
  <si>
    <t>καρ γ</t>
  </si>
  <si>
    <t>καρ δ</t>
  </si>
  <si>
    <t>μ 081</t>
  </si>
  <si>
    <t>νγκ 3077</t>
  </si>
  <si>
    <t>νγκ 2403</t>
  </si>
  <si>
    <t>νγκ 2976</t>
  </si>
  <si>
    <t>νγκ 2768</t>
  </si>
  <si>
    <t>νγκ 2841</t>
  </si>
  <si>
    <t>νγκ 2683</t>
  </si>
  <si>
    <t>νγκ 2903</t>
  </si>
  <si>
    <t>νγκ 3184</t>
  </si>
  <si>
    <t>Το επάνω*1</t>
  </si>
  <si>
    <t>Αν το πάνω=1;το αποτέλεσμα;0</t>
  </si>
  <si>
    <t>αν δεν είναι αριθμός (ISNUBER)</t>
  </si>
  <si>
    <t>ω 001</t>
  </si>
  <si>
    <t>ω 002</t>
  </si>
  <si>
    <t>αμι β</t>
  </si>
  <si>
    <t>αμι γ</t>
  </si>
  <si>
    <t>δρα α</t>
  </si>
  <si>
    <t>δρα κ</t>
  </si>
  <si>
    <t>δρα λ</t>
  </si>
  <si>
    <t>αμε γ</t>
  </si>
  <si>
    <t>αμε δ</t>
  </si>
  <si>
    <t>αμε ε</t>
  </si>
  <si>
    <t>αμε ζ</t>
  </si>
  <si>
    <t>αμε η</t>
  </si>
  <si>
    <t>αμε χ</t>
  </si>
  <si>
    <t>κυθ α</t>
  </si>
  <si>
    <t>κυθ β</t>
  </si>
  <si>
    <t>εκ 3568</t>
  </si>
  <si>
    <t>νγκ 2276</t>
  </si>
  <si>
    <t>νγκ 2300</t>
  </si>
  <si>
    <t>νγκ 2336</t>
  </si>
  <si>
    <t>νγκ 4589</t>
  </si>
  <si>
    <t>νγκ 4236</t>
  </si>
  <si>
    <t>νγκ 4125</t>
  </si>
  <si>
    <t>νγκ 4605</t>
  </si>
  <si>
    <t>μ 101</t>
  </si>
  <si>
    <t>νγκ 5474</t>
  </si>
  <si>
    <t>μ 108</t>
  </si>
  <si>
    <t>μ 097</t>
  </si>
  <si>
    <t>μ 109</t>
  </si>
  <si>
    <t>μ 106</t>
  </si>
  <si>
    <t>μ 051</t>
  </si>
  <si>
    <t>μ 063</t>
  </si>
  <si>
    <t>νγκ 3718</t>
  </si>
  <si>
    <t>μ 094</t>
  </si>
  <si>
    <t>νγκ 4618</t>
  </si>
  <si>
    <t>νγκ 4490</t>
  </si>
  <si>
    <t>νγκ 3675</t>
  </si>
  <si>
    <t>νγκ 4244</t>
  </si>
  <si>
    <t>νγκ 5005</t>
  </si>
  <si>
    <t>νγκ 5033</t>
  </si>
  <si>
    <t>ανδ α</t>
  </si>
  <si>
    <t>ανδ β</t>
  </si>
  <si>
    <t>ανδ γ</t>
  </si>
  <si>
    <t>ανδ δ</t>
  </si>
  <si>
    <t>ιχν α</t>
  </si>
  <si>
    <t>πηγ α</t>
  </si>
  <si>
    <t>κομ α</t>
  </si>
  <si>
    <t>κομ β</t>
  </si>
  <si>
    <t>κομ γ</t>
  </si>
  <si>
    <t>βοω η</t>
  </si>
  <si>
    <t>λεω β</t>
  </si>
  <si>
    <t>παρ α</t>
  </si>
  <si>
    <t>παρ β</t>
  </si>
  <si>
    <t>παρ δ</t>
  </si>
  <si>
    <t>παρ ε</t>
  </si>
  <si>
    <t>νγκ 5371</t>
  </si>
  <si>
    <t>νγκ 5353</t>
  </si>
  <si>
    <t>νγκ 4631</t>
  </si>
  <si>
    <t>νγκ 4656</t>
  </si>
  <si>
    <t>νγκ 4559</t>
  </si>
  <si>
    <t>νγκ 4565</t>
  </si>
  <si>
    <t>νγκ 4725</t>
  </si>
  <si>
    <t>μ 001</t>
  </si>
  <si>
    <t>μ 003</t>
  </si>
  <si>
    <t>μ 053</t>
  </si>
  <si>
    <t>μ 064</t>
  </si>
  <si>
    <t>μ 061</t>
  </si>
  <si>
    <t>μ 049</t>
  </si>
  <si>
    <t>μ 086</t>
  </si>
  <si>
    <t>μ 087</t>
  </si>
  <si>
    <t>μ 084</t>
  </si>
  <si>
    <t>μ 099</t>
  </si>
  <si>
    <t xml:space="preserve">Μεγάλη </t>
  </si>
  <si>
    <t>Άρκτος</t>
  </si>
  <si>
    <t>Μικρή</t>
  </si>
  <si>
    <t xml:space="preserve">        M</t>
  </si>
  <si>
    <t>Messier</t>
  </si>
  <si>
    <t xml:space="preserve">    NGC</t>
  </si>
  <si>
    <t xml:space="preserve">        IC</t>
  </si>
  <si>
    <t xml:space="preserve">      HD</t>
  </si>
  <si>
    <t>Ιχθύες</t>
  </si>
  <si>
    <t>Νότιος</t>
  </si>
  <si>
    <t>Ιχθύς</t>
  </si>
  <si>
    <t>Καμηλο-</t>
  </si>
  <si>
    <t>πάρδαλη</t>
  </si>
  <si>
    <t>Μέγας</t>
  </si>
  <si>
    <t>Κύων</t>
  </si>
  <si>
    <t>Μικρός</t>
  </si>
  <si>
    <t>Κόμη</t>
  </si>
  <si>
    <t>Βερενίκης</t>
  </si>
  <si>
    <t>Θηρευτικοί</t>
  </si>
  <si>
    <t>Κύνες</t>
  </si>
  <si>
    <t>Λαγός</t>
  </si>
  <si>
    <t>Βόρειος</t>
  </si>
  <si>
    <t>Στέφανος</t>
  </si>
  <si>
    <t>λμι 46</t>
  </si>
  <si>
    <t>λεω α</t>
  </si>
  <si>
    <t>λεω δ</t>
  </si>
  <si>
    <t>λεω ι</t>
  </si>
  <si>
    <t>λεω θ</t>
  </si>
  <si>
    <t>αμε ν</t>
  </si>
  <si>
    <t>αμε ξ</t>
  </si>
  <si>
    <t>νγκ 3486</t>
  </si>
  <si>
    <t>νγκ 3504</t>
  </si>
  <si>
    <t>νγκ 3414</t>
  </si>
  <si>
    <t>νγκ 3344</t>
  </si>
  <si>
    <t>νγκ 3195</t>
  </si>
  <si>
    <t>νγκ 3227</t>
  </si>
  <si>
    <t>νγκ 3193</t>
  </si>
  <si>
    <t>νγκ 3239</t>
  </si>
  <si>
    <t>νγκ 3607</t>
  </si>
  <si>
    <t>νγκ 3628</t>
  </si>
  <si>
    <t>νγκ 3810</t>
  </si>
  <si>
    <t>νγκ 3593</t>
  </si>
  <si>
    <t>μ 065</t>
  </si>
  <si>
    <t>μ 066</t>
  </si>
  <si>
    <t>μ 096</t>
  </si>
  <si>
    <t>μ 105</t>
  </si>
  <si>
    <t>μ 095</t>
  </si>
  <si>
    <t>λεω ν</t>
  </si>
  <si>
    <t>λεω σ</t>
  </si>
  <si>
    <t>εξα α</t>
  </si>
  <si>
    <t>εξα β</t>
  </si>
  <si>
    <t>νγκ 3169</t>
  </si>
  <si>
    <t>νγκ 3115</t>
  </si>
  <si>
    <t>νγκ 3640</t>
  </si>
  <si>
    <t>νγκ 3521</t>
  </si>
  <si>
    <t>μ 100</t>
  </si>
  <si>
    <t>δρα η</t>
  </si>
  <si>
    <t>δρα θ</t>
  </si>
  <si>
    <t>δρα ι</t>
  </si>
  <si>
    <t>βοω θ</t>
  </si>
  <si>
    <t>βοω κ</t>
  </si>
  <si>
    <t>βοω α</t>
  </si>
  <si>
    <t>βοω β</t>
  </si>
  <si>
    <t>βοω γ</t>
  </si>
  <si>
    <t>βοω δ</t>
  </si>
  <si>
    <t>βοω ε</t>
  </si>
  <si>
    <t>βοω ζ</t>
  </si>
  <si>
    <t>βοω μ</t>
  </si>
  <si>
    <t>βοω ξ</t>
  </si>
  <si>
    <t>βοω π</t>
  </si>
  <si>
    <t>οφι β</t>
  </si>
  <si>
    <t>ηρα τ</t>
  </si>
  <si>
    <t>στβ α</t>
  </si>
  <si>
    <t>βοω 44</t>
  </si>
  <si>
    <t>μ 102</t>
  </si>
  <si>
    <t>νγκ 5866</t>
  </si>
  <si>
    <t>νγκ 5982</t>
  </si>
  <si>
    <t>νγκ 5907</t>
  </si>
  <si>
    <t>νγκ 5466</t>
  </si>
  <si>
    <t>δρα β</t>
  </si>
  <si>
    <t>δρα γ</t>
  </si>
  <si>
    <t>δρα ν</t>
  </si>
  <si>
    <t>δρα ξ</t>
  </si>
  <si>
    <t>ηρα 95</t>
  </si>
  <si>
    <t>ηρα α</t>
  </si>
  <si>
    <t>ηρα β</t>
  </si>
  <si>
    <t>ηρα γ</t>
  </si>
  <si>
    <t>ηρα δ</t>
  </si>
  <si>
    <t>ηρα ε</t>
  </si>
  <si>
    <t>ηρα ζ</t>
  </si>
  <si>
    <t>ηρα η</t>
  </si>
  <si>
    <t>ηρα θ</t>
  </si>
  <si>
    <t>ηρα ι</t>
  </si>
  <si>
    <t>ηρα κ</t>
  </si>
  <si>
    <t>ηρα λ</t>
  </si>
  <si>
    <t>ηρα μ</t>
  </si>
  <si>
    <t>ηρα ξ</t>
  </si>
  <si>
    <t>ηρα ο</t>
  </si>
  <si>
    <t>ηρα σ</t>
  </si>
  <si>
    <t>ηρα ρ</t>
  </si>
  <si>
    <t>ηρα π</t>
  </si>
  <si>
    <t>ηρα φ</t>
  </si>
  <si>
    <t>ηρα χ</t>
  </si>
  <si>
    <t>νγκ 6229</t>
  </si>
  <si>
    <t>νγκ 6210</t>
  </si>
  <si>
    <t>νγκ 6207</t>
  </si>
  <si>
    <t>νγκ 6181</t>
  </si>
  <si>
    <t>μ 013</t>
  </si>
  <si>
    <t>μ 092</t>
  </si>
  <si>
    <t>οφχ α</t>
  </si>
  <si>
    <t>οφχ β</t>
  </si>
  <si>
    <t>οφχ γ</t>
  </si>
  <si>
    <t>οφχ δ</t>
  </si>
  <si>
    <t>οφχ ε</t>
  </si>
  <si>
    <t>οφχ ζ</t>
  </si>
  <si>
    <t>οφχ 67</t>
  </si>
  <si>
    <t>οφχ 68</t>
  </si>
  <si>
    <t>οφχ 70</t>
  </si>
  <si>
    <t>οφι γ</t>
  </si>
  <si>
    <t>οφι δ</t>
  </si>
  <si>
    <t>οφι ι</t>
  </si>
  <si>
    <t>οφι κ</t>
  </si>
  <si>
    <t>οφι ρ</t>
  </si>
  <si>
    <t>οφι ε</t>
  </si>
  <si>
    <t>οφι μ</t>
  </si>
  <si>
    <t>οφι α</t>
  </si>
  <si>
    <t>νγκ 6572</t>
  </si>
  <si>
    <t>νγκ 6384</t>
  </si>
  <si>
    <t>νγκ 6366</t>
  </si>
  <si>
    <t>μ 010</t>
  </si>
  <si>
    <t>μ 012</t>
  </si>
  <si>
    <t>μ 014</t>
  </si>
  <si>
    <t>μ 107</t>
  </si>
  <si>
    <t>αμι ζ</t>
  </si>
  <si>
    <t>αμι η</t>
  </si>
  <si>
    <t>αμι ε</t>
  </si>
  <si>
    <t>δρα ζ</t>
  </si>
  <si>
    <t>δρα ε</t>
  </si>
  <si>
    <t>δρα δ</t>
  </si>
  <si>
    <t>δρα χ</t>
  </si>
  <si>
    <t>νγκ 6543</t>
  </si>
  <si>
    <t>νγκ 6503</t>
  </si>
  <si>
    <t>νγκ 5985</t>
  </si>
  <si>
    <t>Δοκιμές</t>
  </si>
  <si>
    <t>του</t>
  </si>
  <si>
    <t>προγράμ</t>
  </si>
  <si>
    <t>δοκιμές</t>
  </si>
  <si>
    <t xml:space="preserve">του </t>
  </si>
  <si>
    <t>προγγράμ</t>
  </si>
  <si>
    <t>παρ θ</t>
  </si>
  <si>
    <t>παρ γ</t>
  </si>
  <si>
    <t>παρ η</t>
  </si>
  <si>
    <t>παρ ζ</t>
  </si>
  <si>
    <t>παρ κ</t>
  </si>
  <si>
    <t>κορ α</t>
  </si>
  <si>
    <t>κορ β</t>
  </si>
  <si>
    <t>κορ γ</t>
  </si>
  <si>
    <t>κορ δ</t>
  </si>
  <si>
    <t>κορ ε</t>
  </si>
  <si>
    <t>υδρα β</t>
  </si>
  <si>
    <t>υδρα γ</t>
  </si>
  <si>
    <t>υδρα ξ</t>
  </si>
  <si>
    <t>υδρα ψ</t>
  </si>
  <si>
    <t>υδρα π</t>
  </si>
  <si>
    <t>κεν θ</t>
  </si>
  <si>
    <t>κεν ι</t>
  </si>
  <si>
    <t>μ 098</t>
  </si>
  <si>
    <t>μ 058</t>
  </si>
  <si>
    <t>μ 059</t>
  </si>
  <si>
    <t>μ 060</t>
  </si>
  <si>
    <t>μ 104</t>
  </si>
  <si>
    <t>μ 083</t>
  </si>
  <si>
    <t>μ 068</t>
  </si>
  <si>
    <t>νγκ 4762</t>
  </si>
  <si>
    <t>νγκ 4753</t>
  </si>
  <si>
    <t>νγκ 4038</t>
  </si>
  <si>
    <t>νγκ 4039</t>
  </si>
  <si>
    <t>νγκ 4697</t>
  </si>
  <si>
    <t>νγκ 4699</t>
  </si>
  <si>
    <t>σκο α</t>
  </si>
  <si>
    <t>σκο β</t>
  </si>
  <si>
    <t>σκο δ</t>
  </si>
  <si>
    <t>σκο ε</t>
  </si>
  <si>
    <t>σκο ζ</t>
  </si>
  <si>
    <t>σκο η</t>
  </si>
  <si>
    <t>σκο θ</t>
  </si>
  <si>
    <t>σκο κ</t>
  </si>
  <si>
    <t>σκο λ</t>
  </si>
  <si>
    <t>σκο μ</t>
  </si>
  <si>
    <t>σκο π</t>
  </si>
  <si>
    <t>σκο τ</t>
  </si>
  <si>
    <t>οφχ ρ</t>
  </si>
  <si>
    <t>σκο σ</t>
  </si>
  <si>
    <t>οφι ξ</t>
  </si>
  <si>
    <t>οφχ η</t>
  </si>
  <si>
    <t>οφχ ν</t>
  </si>
  <si>
    <t>τοξ λ</t>
  </si>
  <si>
    <t>τοξ α</t>
  </si>
  <si>
    <t>τοξ γ</t>
  </si>
  <si>
    <t>τοξ δ</t>
  </si>
  <si>
    <t>τοξ ε</t>
  </si>
  <si>
    <t>τοξ ζ</t>
  </si>
  <si>
    <t>τοξ ο</t>
  </si>
  <si>
    <t>τοξ π</t>
  </si>
  <si>
    <t>τοξ σ</t>
  </si>
  <si>
    <t>τοξ τ</t>
  </si>
  <si>
    <t>τοξ φ</t>
  </si>
  <si>
    <t>τοξ ξ</t>
  </si>
  <si>
    <t>ασπ α</t>
  </si>
  <si>
    <t>ασπ β</t>
  </si>
  <si>
    <t>ασπ γ</t>
  </si>
  <si>
    <t>στν α</t>
  </si>
  <si>
    <t>στν β</t>
  </si>
  <si>
    <t>στν γ</t>
  </si>
  <si>
    <t>σκο υ</t>
  </si>
  <si>
    <t>τοξ η</t>
  </si>
  <si>
    <t>μ 009</t>
  </si>
  <si>
    <t>μ 004</t>
  </si>
  <si>
    <t>μ 006</t>
  </si>
  <si>
    <t>μ 007</t>
  </si>
  <si>
    <t>μ 019</t>
  </si>
  <si>
    <t>μ 062</t>
  </si>
  <si>
    <t>μ 080</t>
  </si>
  <si>
    <t>μ 054</t>
  </si>
  <si>
    <t>μ 055</t>
  </si>
  <si>
    <t>μ 069</t>
  </si>
  <si>
    <t>μ 070</t>
  </si>
  <si>
    <t>μ 008</t>
  </si>
  <si>
    <t>μ 011</t>
  </si>
  <si>
    <t>μ 016</t>
  </si>
  <si>
    <t>μ 017</t>
  </si>
  <si>
    <t>μ 020</t>
  </si>
  <si>
    <t>μ 022</t>
  </si>
  <si>
    <t>μ 026</t>
  </si>
  <si>
    <t>μ 028</t>
  </si>
  <si>
    <t>α=μοίρες*λεπτά</t>
  </si>
  <si>
    <t>1αν το επάνω&lt;0;1;0</t>
  </si>
  <si>
    <t>β=μοίρες*δευτερόλεπτα</t>
  </si>
  <si>
    <t>2αν το επάνω&lt;0;1;0</t>
  </si>
  <si>
    <t>γ=λεπτα*δευτερόλεπτα</t>
  </si>
  <si>
    <t>3αν το επάνω&lt;;0;1;0</t>
  </si>
  <si>
    <t>1αν+2αν+3αν</t>
  </si>
  <si>
    <t>αν το άθροισμα&gt;0;"ΠΡΟΣΟΧΗ!!! Βρέθηκε διαφορετικό";""</t>
  </si>
  <si>
    <t>αν το άθροισμα&gt;0;"Πρόσημο στην απόκλιση";""</t>
  </si>
  <si>
    <r>
      <t>Αν το πάνω=1;το αποτέλεσμα;0 (</t>
    </r>
    <r>
      <rPr>
        <sz val="11"/>
        <color rgb="FFC00000"/>
        <rFont val="Calibri"/>
        <family val="2"/>
        <charset val="161"/>
        <scheme val="minor"/>
      </rPr>
      <t>μοίρες)</t>
    </r>
  </si>
  <si>
    <r>
      <t xml:space="preserve">Αν το πάνω=1;το αποτέλεσμα;0 </t>
    </r>
    <r>
      <rPr>
        <sz val="11"/>
        <color rgb="FFC00000"/>
        <rFont val="Calibri"/>
        <family val="2"/>
        <charset val="161"/>
        <scheme val="minor"/>
      </rPr>
      <t>(λεπτά)</t>
    </r>
  </si>
  <si>
    <r>
      <t xml:space="preserve">Αν το πάνω=1;το αποτέλεσμα;0 </t>
    </r>
    <r>
      <rPr>
        <sz val="11"/>
        <color rgb="FFC00000"/>
        <rFont val="Calibri"/>
        <family val="2"/>
        <charset val="161"/>
        <scheme val="minor"/>
      </rPr>
      <t>(δευτερόλεπτα)</t>
    </r>
  </si>
  <si>
    <t>ΠΡΟΣΟΧΗ!!! Βρέθηκε διαφορετικό...</t>
  </si>
  <si>
    <r>
      <t xml:space="preserve">Αν το πάνω=1;το αποτέλεσμα;0 </t>
    </r>
    <r>
      <rPr>
        <sz val="11"/>
        <color rgb="FFC00000"/>
        <rFont val="Calibri"/>
        <family val="2"/>
        <charset val="161"/>
        <scheme val="minor"/>
      </rPr>
      <t>(μοίρες)</t>
    </r>
  </si>
  <si>
    <r>
      <t xml:space="preserve">Αν το πάνω=1;το αποτέλεσμα;0 </t>
    </r>
    <r>
      <rPr>
        <sz val="11"/>
        <color rgb="FFC00000"/>
        <rFont val="Calibri"/>
        <family val="2"/>
        <charset val="161"/>
        <scheme val="minor"/>
      </rPr>
      <t>(λεπτα)</t>
    </r>
  </si>
  <si>
    <t>ωωχ κ</t>
  </si>
  <si>
    <t>ωωχ λ</t>
  </si>
  <si>
    <t>ωωχ μ</t>
  </si>
  <si>
    <t>ωωχ ν</t>
  </si>
  <si>
    <t>ωω ξ</t>
  </si>
  <si>
    <t>ωωχ ξ</t>
  </si>
  <si>
    <t>ωωχ ο</t>
  </si>
  <si>
    <t>ωωχ π</t>
  </si>
  <si>
    <t>ωωχ ρ</t>
  </si>
  <si>
    <t>νγκ 6383</t>
  </si>
  <si>
    <t>νγκ 6374</t>
  </si>
  <si>
    <t>νγκ 6302</t>
  </si>
  <si>
    <t>νγκ 6304</t>
  </si>
  <si>
    <t>νγκ 6316</t>
  </si>
  <si>
    <t>νγκ 6652</t>
  </si>
  <si>
    <t>νγκ 6818</t>
  </si>
  <si>
    <t>νγκ 6822</t>
  </si>
  <si>
    <t>νγκ 6293</t>
  </si>
  <si>
    <t>αιγ α</t>
  </si>
  <si>
    <t>αιγ β</t>
  </si>
  <si>
    <t>αιγ γ</t>
  </si>
  <si>
    <t>αιγ δ</t>
  </si>
  <si>
    <t>αιγ ζ</t>
  </si>
  <si>
    <t>αιγ θ</t>
  </si>
  <si>
    <t>αιγ ι</t>
  </si>
  <si>
    <t>αιγ ψ</t>
  </si>
  <si>
    <t>αιγ ω</t>
  </si>
  <si>
    <t>μ 072</t>
  </si>
  <si>
    <t>μ 073</t>
  </si>
  <si>
    <t>μ 075</t>
  </si>
  <si>
    <t>μ 002</t>
  </si>
  <si>
    <t>μ 030</t>
  </si>
  <si>
    <t>ιχν ε</t>
  </si>
  <si>
    <t>υδρ α</t>
  </si>
  <si>
    <t>υδρ β</t>
  </si>
  <si>
    <t>υδρ γ</t>
  </si>
  <si>
    <t>υδρ δ</t>
  </si>
  <si>
    <t>υδρ ε</t>
  </si>
  <si>
    <t>υδρ ζ</t>
  </si>
  <si>
    <t>υδρ η</t>
  </si>
  <si>
    <t>υδρ θ</t>
  </si>
  <si>
    <t>υδρ λ</t>
  </si>
  <si>
    <t>υδρ π</t>
  </si>
  <si>
    <r>
      <t xml:space="preserve">Αναφορά </t>
    </r>
    <r>
      <rPr>
        <b/>
        <sz val="11"/>
        <color rgb="FF00B050"/>
        <rFont val="Times New Roman"/>
        <family val="1"/>
        <charset val="161"/>
      </rPr>
      <t>α</t>
    </r>
  </si>
  <si>
    <r>
      <t>Απόκλιση</t>
    </r>
    <r>
      <rPr>
        <sz val="11"/>
        <color theme="5" tint="-0.249977111117893"/>
        <rFont val="Times New Roman"/>
        <family val="1"/>
        <charset val="161"/>
      </rPr>
      <t xml:space="preserve"> </t>
    </r>
    <r>
      <rPr>
        <b/>
        <sz val="11"/>
        <color theme="5" tint="-0.249977111117893"/>
        <rFont val="Times New Roman"/>
        <family val="1"/>
        <charset val="161"/>
      </rPr>
      <t>δ</t>
    </r>
  </si>
  <si>
    <t>νγκ 7009</t>
  </si>
  <si>
    <t>νγκ 7252</t>
  </si>
  <si>
    <t>νγκ 7293</t>
  </si>
  <si>
    <t>νγκ 7314</t>
  </si>
  <si>
    <t>νγκ 7377</t>
  </si>
  <si>
    <t xml:space="preserve">αετ </t>
  </si>
  <si>
    <t xml:space="preserve">αιγ </t>
  </si>
  <si>
    <t xml:space="preserve">αλω </t>
  </si>
  <si>
    <t xml:space="preserve">αμε </t>
  </si>
  <si>
    <t xml:space="preserve">αμι </t>
  </si>
  <si>
    <t xml:space="preserve">ανδ </t>
  </si>
  <si>
    <t xml:space="preserve">αντ </t>
  </si>
  <si>
    <t xml:space="preserve">ασπ </t>
  </si>
  <si>
    <t xml:space="preserve">βελ </t>
  </si>
  <si>
    <t xml:space="preserve">βοω </t>
  </si>
  <si>
    <t xml:space="preserve">βωμ </t>
  </si>
  <si>
    <t xml:space="preserve">γερ </t>
  </si>
  <si>
    <t xml:space="preserve">γλυ </t>
  </si>
  <si>
    <t xml:space="preserve">γνω </t>
  </si>
  <si>
    <t xml:space="preserve">δελ </t>
  </si>
  <si>
    <t xml:space="preserve">διδ </t>
  </si>
  <si>
    <t xml:space="preserve">δρα </t>
  </si>
  <si>
    <t xml:space="preserve">εκ </t>
  </si>
  <si>
    <t xml:space="preserve">εξα </t>
  </si>
  <si>
    <t xml:space="preserve">ζυγ </t>
  </si>
  <si>
    <t xml:space="preserve">ηνι </t>
  </si>
  <si>
    <t xml:space="preserve">ηρα </t>
  </si>
  <si>
    <t xml:space="preserve">ηρι </t>
  </si>
  <si>
    <t xml:space="preserve">ιππ </t>
  </si>
  <si>
    <t xml:space="preserve">ιστ </t>
  </si>
  <si>
    <t xml:space="preserve">ιχθ </t>
  </si>
  <si>
    <t xml:space="preserve">ιχν </t>
  </si>
  <si>
    <t xml:space="preserve">καμη </t>
  </si>
  <si>
    <t xml:space="preserve">καμι </t>
  </si>
  <si>
    <t xml:space="preserve">καρ </t>
  </si>
  <si>
    <t xml:space="preserve">κεν </t>
  </si>
  <si>
    <t xml:space="preserve">κητ </t>
  </si>
  <si>
    <t xml:space="preserve">κηφ </t>
  </si>
  <si>
    <t xml:space="preserve">κμε </t>
  </si>
  <si>
    <t xml:space="preserve">κμι </t>
  </si>
  <si>
    <t xml:space="preserve">κομ </t>
  </si>
  <si>
    <t xml:space="preserve">κορ </t>
  </si>
  <si>
    <t xml:space="preserve">κρα </t>
  </si>
  <si>
    <t xml:space="preserve">κρι </t>
  </si>
  <si>
    <t xml:space="preserve">κυθ </t>
  </si>
  <si>
    <t xml:space="preserve">κυκ </t>
  </si>
  <si>
    <t xml:space="preserve">λμι </t>
  </si>
  <si>
    <t xml:space="preserve">λυγ </t>
  </si>
  <si>
    <t xml:space="preserve">λυκ </t>
  </si>
  <si>
    <t xml:space="preserve">λυρ </t>
  </si>
  <si>
    <t xml:space="preserve">μ </t>
  </si>
  <si>
    <t xml:space="preserve">μικ </t>
  </si>
  <si>
    <t xml:space="preserve">μον </t>
  </si>
  <si>
    <t xml:space="preserve">νγκ </t>
  </si>
  <si>
    <t xml:space="preserve">οφι </t>
  </si>
  <si>
    <t xml:space="preserve">οφχ </t>
  </si>
  <si>
    <t xml:space="preserve">παρ </t>
  </si>
  <si>
    <t xml:space="preserve">περ </t>
  </si>
  <si>
    <t xml:space="preserve">πηγ </t>
  </si>
  <si>
    <t xml:space="preserve">πρσ </t>
  </si>
  <si>
    <t xml:space="preserve">πρυ </t>
  </si>
  <si>
    <t xml:space="preserve">πυξ </t>
  </si>
  <si>
    <t xml:space="preserve">σαυ </t>
  </si>
  <si>
    <t xml:space="preserve">σκο </t>
  </si>
  <si>
    <t xml:space="preserve">στβ </t>
  </si>
  <si>
    <t xml:space="preserve">στν </t>
  </si>
  <si>
    <t xml:space="preserve">ταυ </t>
  </si>
  <si>
    <t xml:space="preserve">τοξ </t>
  </si>
  <si>
    <t xml:space="preserve">τρι </t>
  </si>
  <si>
    <t xml:space="preserve">τρο </t>
  </si>
  <si>
    <t xml:space="preserve">υδρ </t>
  </si>
  <si>
    <t xml:space="preserve">υδρα </t>
  </si>
  <si>
    <t xml:space="preserve">φοι </t>
  </si>
  <si>
    <t xml:space="preserve">ω </t>
  </si>
  <si>
    <t xml:space="preserve">ωρι </t>
  </si>
  <si>
    <t>Aquila</t>
  </si>
  <si>
    <t>Aql</t>
  </si>
  <si>
    <t>Capricornus</t>
  </si>
  <si>
    <t>Cap</t>
  </si>
  <si>
    <t>Vulpecula</t>
  </si>
  <si>
    <t>Vul</t>
  </si>
  <si>
    <t xml:space="preserve">Ursa                </t>
  </si>
  <si>
    <t>Major</t>
  </si>
  <si>
    <t>Uma</t>
  </si>
  <si>
    <t>Minor</t>
  </si>
  <si>
    <t>Umi</t>
  </si>
  <si>
    <t>Andromeda</t>
  </si>
  <si>
    <t>And</t>
  </si>
  <si>
    <t>Antlia</t>
  </si>
  <si>
    <t>Scutum</t>
  </si>
  <si>
    <t>Sct</t>
  </si>
  <si>
    <t>Saggitta</t>
  </si>
  <si>
    <t>Bootes</t>
  </si>
  <si>
    <t>Boo</t>
  </si>
  <si>
    <t>Ara</t>
  </si>
  <si>
    <t>Grus</t>
  </si>
  <si>
    <t>Gru</t>
  </si>
  <si>
    <t>Sculptor</t>
  </si>
  <si>
    <t>Scl</t>
  </si>
  <si>
    <t>Norma</t>
  </si>
  <si>
    <t>Nor</t>
  </si>
  <si>
    <t>Delphinus</t>
  </si>
  <si>
    <t>Del</t>
  </si>
  <si>
    <t>Gemini</t>
  </si>
  <si>
    <t>Gem</t>
  </si>
  <si>
    <t>Draco</t>
  </si>
  <si>
    <t>Dra</t>
  </si>
  <si>
    <t>Sextans</t>
  </si>
  <si>
    <t>Sex</t>
  </si>
  <si>
    <t>Libra</t>
  </si>
  <si>
    <t>Lib</t>
  </si>
  <si>
    <t>Auriga</t>
  </si>
  <si>
    <t>Aur</t>
  </si>
  <si>
    <t>Hercules</t>
  </si>
  <si>
    <t>Her</t>
  </si>
  <si>
    <t>Eridanus</t>
  </si>
  <si>
    <t>Eri</t>
  </si>
  <si>
    <t>Equuleus</t>
  </si>
  <si>
    <t>Equ</t>
  </si>
  <si>
    <t>Vela</t>
  </si>
  <si>
    <t>Vel</t>
  </si>
  <si>
    <t>Pisces</t>
  </si>
  <si>
    <t>Psc</t>
  </si>
  <si>
    <t>Austrinus</t>
  </si>
  <si>
    <t>Piscis</t>
  </si>
  <si>
    <t>PsA</t>
  </si>
  <si>
    <t>Camelo-</t>
  </si>
  <si>
    <t>pardalis</t>
  </si>
  <si>
    <t>Cam</t>
  </si>
  <si>
    <t>Fornax</t>
  </si>
  <si>
    <t>For</t>
  </si>
  <si>
    <t>Cancer</t>
  </si>
  <si>
    <t>Cnc</t>
  </si>
  <si>
    <t>Centaurus</t>
  </si>
  <si>
    <t>Cen</t>
  </si>
  <si>
    <t>Cetus</t>
  </si>
  <si>
    <t>Cet</t>
  </si>
  <si>
    <t>Cepheus</t>
  </si>
  <si>
    <t>Cep</t>
  </si>
  <si>
    <t>Canis</t>
  </si>
  <si>
    <t>Cma</t>
  </si>
  <si>
    <t>Cmi</t>
  </si>
  <si>
    <t>Coma</t>
  </si>
  <si>
    <t>Beronices</t>
  </si>
  <si>
    <t>Com</t>
  </si>
  <si>
    <t>Corvus</t>
  </si>
  <si>
    <t>Crv</t>
  </si>
  <si>
    <t>Crater</t>
  </si>
  <si>
    <t>Crt</t>
  </si>
  <si>
    <t>Aries</t>
  </si>
  <si>
    <t>Ari</t>
  </si>
  <si>
    <t>Canes</t>
  </si>
  <si>
    <t>Venatici</t>
  </si>
  <si>
    <t>CVn</t>
  </si>
  <si>
    <t>Cygnus</t>
  </si>
  <si>
    <t>Cyg</t>
  </si>
  <si>
    <t>Lepus</t>
  </si>
  <si>
    <t>Lep</t>
  </si>
  <si>
    <t>Leo</t>
  </si>
  <si>
    <t>LMi</t>
  </si>
  <si>
    <t>Lynx</t>
  </si>
  <si>
    <t>Lyn</t>
  </si>
  <si>
    <t>Lup</t>
  </si>
  <si>
    <t>Lupus</t>
  </si>
  <si>
    <t>Lyra</t>
  </si>
  <si>
    <t>Lyr</t>
  </si>
  <si>
    <t>Mikroskopium</t>
  </si>
  <si>
    <t>Mik</t>
  </si>
  <si>
    <t>Monoceros</t>
  </si>
  <si>
    <t>Mon</t>
  </si>
  <si>
    <t>Serpens</t>
  </si>
  <si>
    <t>Ser</t>
  </si>
  <si>
    <t>Ophiuchus</t>
  </si>
  <si>
    <t>Oph</t>
  </si>
  <si>
    <t>Virgo</t>
  </si>
  <si>
    <t>Vir</t>
  </si>
  <si>
    <t>Perseus</t>
  </si>
  <si>
    <t>Per</t>
  </si>
  <si>
    <t>Pegasus</t>
  </si>
  <si>
    <t>Peg</t>
  </si>
  <si>
    <t>Columba</t>
  </si>
  <si>
    <t>Col</t>
  </si>
  <si>
    <t>Puppis</t>
  </si>
  <si>
    <t>Pup</t>
  </si>
  <si>
    <t>Pyxis</t>
  </si>
  <si>
    <t>Pyx</t>
  </si>
  <si>
    <t>Lacerta</t>
  </si>
  <si>
    <t>Lac</t>
  </si>
  <si>
    <t>Scorpius</t>
  </si>
  <si>
    <t>Sco</t>
  </si>
  <si>
    <t>Corana</t>
  </si>
  <si>
    <t>Borealis</t>
  </si>
  <si>
    <t>CrB</t>
  </si>
  <si>
    <t>Austrina</t>
  </si>
  <si>
    <t>CrA</t>
  </si>
  <si>
    <t>Taurus</t>
  </si>
  <si>
    <t>Tau</t>
  </si>
  <si>
    <t>Sagittarius</t>
  </si>
  <si>
    <t>Sgr</t>
  </si>
  <si>
    <t>Triangulum</t>
  </si>
  <si>
    <t>Tri</t>
  </si>
  <si>
    <t>Carina</t>
  </si>
  <si>
    <t>Car</t>
  </si>
  <si>
    <t>Aquarius</t>
  </si>
  <si>
    <t>Aqr</t>
  </si>
  <si>
    <t>Hydra</t>
  </si>
  <si>
    <t>Hya</t>
  </si>
  <si>
    <t>Phoexix</t>
  </si>
  <si>
    <t>Phe</t>
  </si>
  <si>
    <t>Orion</t>
  </si>
  <si>
    <t>Ori</t>
  </si>
  <si>
    <t>Lookup B όνομα_ Αστερισμός</t>
  </si>
  <si>
    <t>Lookup B όνομα_ Αστερισμός Λατινικά</t>
  </si>
  <si>
    <t>Όνομα</t>
  </si>
  <si>
    <t>Λατινικά</t>
  </si>
  <si>
    <t>Ελληνικά</t>
  </si>
  <si>
    <t>α Capricornus</t>
  </si>
  <si>
    <t>β Capricornus</t>
  </si>
  <si>
    <t>γ Capricornus</t>
  </si>
  <si>
    <t>δ Capricornus</t>
  </si>
  <si>
    <t>ζ Capricornus</t>
  </si>
  <si>
    <t>θ Capricornus</t>
  </si>
  <si>
    <t>ι Capricornus</t>
  </si>
  <si>
    <t>ψ Capricornus</t>
  </si>
  <si>
    <t>ω Capricornus</t>
  </si>
  <si>
    <t>Ursa Major</t>
  </si>
  <si>
    <t>23 Ursa Major</t>
  </si>
  <si>
    <t>α Ursa Major</t>
  </si>
  <si>
    <t>β Ursa Major</t>
  </si>
  <si>
    <t>γ Ursa Major</t>
  </si>
  <si>
    <t>δ Ursa Major</t>
  </si>
  <si>
    <t>ε Ursa Major</t>
  </si>
  <si>
    <t>ζ Ursa Major</t>
  </si>
  <si>
    <t>η Ursa Major</t>
  </si>
  <si>
    <t>θ Ursa Major</t>
  </si>
  <si>
    <t>ι Ursa Major</t>
  </si>
  <si>
    <t>κ Ursa Major</t>
  </si>
  <si>
    <t>λ Ursa Major</t>
  </si>
  <si>
    <t>μ Ursa Major</t>
  </si>
  <si>
    <t>ν Ursa Major</t>
  </si>
  <si>
    <t>ξ Ursa Major</t>
  </si>
  <si>
    <t>ο Ursa Major</t>
  </si>
  <si>
    <t>υ Ursa Major</t>
  </si>
  <si>
    <t>χ Ursa Major</t>
  </si>
  <si>
    <t>ψ Ursa Major</t>
  </si>
  <si>
    <t>Ursa Minor</t>
  </si>
  <si>
    <t>β Ursa Minor</t>
  </si>
  <si>
    <t>γ Ursa Minor</t>
  </si>
  <si>
    <t>ε Ursa Minor</t>
  </si>
  <si>
    <t>ζ Ursa Minor</t>
  </si>
  <si>
    <t>η Ursa Minor</t>
  </si>
  <si>
    <t>α Andromeda</t>
  </si>
  <si>
    <t>β Andromeda</t>
  </si>
  <si>
    <t>γ Andromeda</t>
  </si>
  <si>
    <t>δ Andromeda</t>
  </si>
  <si>
    <t>α Αιγόκαιρου</t>
  </si>
  <si>
    <t>β Αιγόκαιρου</t>
  </si>
  <si>
    <t>γ Αιγόκαιρου</t>
  </si>
  <si>
    <t>δ Αιγόκαιρου</t>
  </si>
  <si>
    <t>ζ Αιγόκαιρου</t>
  </si>
  <si>
    <t>θ Αιγόκαιρου</t>
  </si>
  <si>
    <t>ι Αιγόκαιρου</t>
  </si>
  <si>
    <t>ψ Αιγόκαιρου</t>
  </si>
  <si>
    <t>ω Αιγόκαιρου</t>
  </si>
  <si>
    <t>23 Μεγάλης Άρκτου</t>
  </si>
  <si>
    <t>α Μεγάλης Άρκτου</t>
  </si>
  <si>
    <t>β Μεγάλης Άρκτου</t>
  </si>
  <si>
    <t>γ Μεγάλης Άρκτου</t>
  </si>
  <si>
    <t>δ Μεγάλης Άρκτου</t>
  </si>
  <si>
    <t>ε Μεγάλης Άρκτου</t>
  </si>
  <si>
    <t>ζ Μεγάλης Άρκτου</t>
  </si>
  <si>
    <t>η Μεγάλης Άρκτου</t>
  </si>
  <si>
    <t>θ Μεγάλης Άρκτου</t>
  </si>
  <si>
    <t>ι Μεγάλης Άρκτου</t>
  </si>
  <si>
    <t>κ Μεγάλης Άρκτου</t>
  </si>
  <si>
    <t>λ Μεγάλης Άρκτου</t>
  </si>
  <si>
    <t>μ Μεγάλης Άρκτου</t>
  </si>
  <si>
    <t>ν Μεγάλης Άρκτου</t>
  </si>
  <si>
    <t>ξ Μεγάλης Άρκτου</t>
  </si>
  <si>
    <t>ο Μεγάλης Άρκτου</t>
  </si>
  <si>
    <t>υ Μεγάλης Άρκτου</t>
  </si>
  <si>
    <t>χ Μεγάλης Άρκτου</t>
  </si>
  <si>
    <t>ψ Μεγάλης Άρκτου</t>
  </si>
  <si>
    <t>β Μικρής Άρκτου</t>
  </si>
  <si>
    <t>γ Μικρής Άρκτου</t>
  </si>
  <si>
    <t>ε Μικρής Άρκτου</t>
  </si>
  <si>
    <t>ζ Μικρής Άρκτου</t>
  </si>
  <si>
    <t>η Μικρής Άρκτου</t>
  </si>
  <si>
    <t>α Ανδρομέδας</t>
  </si>
  <si>
    <t>β Ανδρομέδας</t>
  </si>
  <si>
    <t>δ Ανδρομέδας</t>
  </si>
  <si>
    <t>Ασπίδας</t>
  </si>
  <si>
    <t>α Ασπίδας</t>
  </si>
  <si>
    <t>β Ασπίδας</t>
  </si>
  <si>
    <t>γ Ασπίδας</t>
  </si>
  <si>
    <t>α Scutum</t>
  </si>
  <si>
    <t>β Scutum</t>
  </si>
  <si>
    <t>γ Scutum</t>
  </si>
  <si>
    <t>Βέλους</t>
  </si>
  <si>
    <t>Βοώτου</t>
  </si>
  <si>
    <t>Αετού</t>
  </si>
  <si>
    <t>Μεγάλης Άρκτου</t>
  </si>
  <si>
    <t>Μικρής Άρκτου</t>
  </si>
  <si>
    <t>Ανδρομέδας</t>
  </si>
  <si>
    <t>Αντλίας</t>
  </si>
  <si>
    <t>Αλώπεκος</t>
  </si>
  <si>
    <t>44 Βοώτου</t>
  </si>
  <si>
    <t>Αρκτούρος</t>
  </si>
  <si>
    <t>β Βοώτου</t>
  </si>
  <si>
    <t>δ Βοώτου</t>
  </si>
  <si>
    <t>ε Βοώτου</t>
  </si>
  <si>
    <t>ζ Βοώτου</t>
  </si>
  <si>
    <t>η Βοώτου</t>
  </si>
  <si>
    <t>θ Βοώτου</t>
  </si>
  <si>
    <t>κ Βοώτου</t>
  </si>
  <si>
    <t>μ Βοώτου</t>
  </si>
  <si>
    <t>ξ Βοώτου</t>
  </si>
  <si>
    <t>π Βοώτου</t>
  </si>
  <si>
    <t>Arcturus</t>
  </si>
  <si>
    <t>44 Boo</t>
  </si>
  <si>
    <t>γ Βοώτου</t>
  </si>
  <si>
    <t>β Boo</t>
  </si>
  <si>
    <t>γ Boo</t>
  </si>
  <si>
    <t>δ Boo</t>
  </si>
  <si>
    <t>ε Boo</t>
  </si>
  <si>
    <t>ζ Boo</t>
  </si>
  <si>
    <t>η Boo</t>
  </si>
  <si>
    <t>θ Boo</t>
  </si>
  <si>
    <t>κ Boo</t>
  </si>
  <si>
    <t>μ Boo</t>
  </si>
  <si>
    <t>ξ Boo</t>
  </si>
  <si>
    <t>π Boo</t>
  </si>
  <si>
    <t>Βωμού</t>
  </si>
  <si>
    <t>Γερανού</t>
  </si>
  <si>
    <t>Γλύπτη</t>
  </si>
  <si>
    <t>Γνώμονα</t>
  </si>
  <si>
    <t>Δελφίνος</t>
  </si>
  <si>
    <t>Διδύμων</t>
  </si>
  <si>
    <t>Κάστωρ</t>
  </si>
  <si>
    <t>Πολυδεύκης</t>
  </si>
  <si>
    <t>Castor</t>
  </si>
  <si>
    <t>Pollux</t>
  </si>
  <si>
    <t>Δράκοντα</t>
  </si>
  <si>
    <t>α Δράκοντα</t>
  </si>
  <si>
    <t>β αΔράκοντα</t>
  </si>
  <si>
    <t>γ Δράκοντα</t>
  </si>
  <si>
    <t>δ Δράκοντα</t>
  </si>
  <si>
    <t>ε Δράκοντα</t>
  </si>
  <si>
    <t>ζ Δράκοντα</t>
  </si>
  <si>
    <t>η Δράκοντα</t>
  </si>
  <si>
    <t>θ Δράκοντα</t>
  </si>
  <si>
    <t>ι Δράκοντα</t>
  </si>
  <si>
    <t>κ Δράκοντα</t>
  </si>
  <si>
    <t>λ Δράκοντα</t>
  </si>
  <si>
    <t>ν Δράκοντα</t>
  </si>
  <si>
    <t>ξ Δράκοντα</t>
  </si>
  <si>
    <t>χ Δράκοντα</t>
  </si>
  <si>
    <t>α Draco</t>
  </si>
  <si>
    <t>β Draco</t>
  </si>
  <si>
    <t>γ Draco</t>
  </si>
  <si>
    <t>δ Draco</t>
  </si>
  <si>
    <t>ε Draco</t>
  </si>
  <si>
    <t>ζ Draco</t>
  </si>
  <si>
    <t>η Draco</t>
  </si>
  <si>
    <t>θ Draco</t>
  </si>
  <si>
    <t>ι Draco</t>
  </si>
  <si>
    <t>κ Draco</t>
  </si>
  <si>
    <t>λ Draco</t>
  </si>
  <si>
    <t>ν Draco</t>
  </si>
  <si>
    <t>ξ Draco</t>
  </si>
  <si>
    <t>χ Draco</t>
  </si>
  <si>
    <t>IC 3568</t>
  </si>
  <si>
    <t>εξάντα</t>
  </si>
  <si>
    <t>α εξάντα</t>
  </si>
  <si>
    <t>β εξάντα</t>
  </si>
  <si>
    <t>α Sextans</t>
  </si>
  <si>
    <t>β Sextans</t>
  </si>
  <si>
    <t>Ζυγού</t>
  </si>
  <si>
    <t>Ηνιόχου</t>
  </si>
  <si>
    <t>Ηρακλέους</t>
  </si>
  <si>
    <t>95 Ηρακλέους</t>
  </si>
  <si>
    <t>α Ηρακλέους</t>
  </si>
  <si>
    <t>γ Ηρακλέους</t>
  </si>
  <si>
    <t>δ Ηρακλέους</t>
  </si>
  <si>
    <t>ε Ηρακλέους</t>
  </si>
  <si>
    <t>ζ Ηρακλέους</t>
  </si>
  <si>
    <t>η Ηρακλέους</t>
  </si>
  <si>
    <t>θ Ηρακλέους</t>
  </si>
  <si>
    <t>ι Ηρακλέους</t>
  </si>
  <si>
    <t>κ Ηρακλέους</t>
  </si>
  <si>
    <t>λ Ηρακλέους</t>
  </si>
  <si>
    <t>μ Ηρακλέους</t>
  </si>
  <si>
    <t>ξ Ηρακλέους</t>
  </si>
  <si>
    <t>ο Ηρακλέους</t>
  </si>
  <si>
    <t>π Ηρακλέους</t>
  </si>
  <si>
    <t>ρ Ηρακλέους</t>
  </si>
  <si>
    <t>σ Ηρακλέους</t>
  </si>
  <si>
    <t>τ Ηρακλέους</t>
  </si>
  <si>
    <t>φ Ηρακλέους</t>
  </si>
  <si>
    <t>χ Ηρακλέους</t>
  </si>
  <si>
    <t>45 Hercules</t>
  </si>
  <si>
    <t>α Hercules</t>
  </si>
  <si>
    <t>β Hercules</t>
  </si>
  <si>
    <t>γ Hercules</t>
  </si>
  <si>
    <t>δ Hercules</t>
  </si>
  <si>
    <t>ε Hercules</t>
  </si>
  <si>
    <t>ζ Hercules</t>
  </si>
  <si>
    <t>η Hercules</t>
  </si>
  <si>
    <t>θ Hercules</t>
  </si>
  <si>
    <t>ι Hercules</t>
  </si>
  <si>
    <t>κ Hercules</t>
  </si>
  <si>
    <t>λ Hercules</t>
  </si>
  <si>
    <t>μ Hercules</t>
  </si>
  <si>
    <t>ξ Hercules</t>
  </si>
  <si>
    <t>ο Hercules</t>
  </si>
  <si>
    <t>π Hercules</t>
  </si>
  <si>
    <t>ρ Hercules</t>
  </si>
  <si>
    <t>σ Hercules</t>
  </si>
  <si>
    <t>τ Hercules</t>
  </si>
  <si>
    <t>φ Hercules</t>
  </si>
  <si>
    <t>χ Hercules</t>
  </si>
  <si>
    <t>Ηριδανού</t>
  </si>
  <si>
    <t>Ιππαρίου</t>
  </si>
  <si>
    <t>Ιστίων</t>
  </si>
  <si>
    <t>Ιχθύων</t>
  </si>
  <si>
    <t>Νοτίου ιχθύ</t>
  </si>
  <si>
    <t>Piscis Austrinus</t>
  </si>
  <si>
    <t>ε Νοτίου ιχθύ</t>
  </si>
  <si>
    <t>α Piscis Austrinus</t>
  </si>
  <si>
    <t>Καμηλοπάρδαλης</t>
  </si>
  <si>
    <t>Camelopardalis</t>
  </si>
  <si>
    <t>Καμίνου</t>
  </si>
  <si>
    <t>Καρκίνου</t>
  </si>
  <si>
    <t>γ Καρκίνου</t>
  </si>
  <si>
    <t>δ Καρκίνου</t>
  </si>
  <si>
    <t>ι Καρκίνου</t>
  </si>
  <si>
    <t>γ Cancer</t>
  </si>
  <si>
    <t>δ Cancer</t>
  </si>
  <si>
    <t>ι Cancer</t>
  </si>
  <si>
    <t>Κενταύρου</t>
  </si>
  <si>
    <t>θ Κενταύρου</t>
  </si>
  <si>
    <t>ι Κενταύρου</t>
  </si>
  <si>
    <t>θ Centaurus</t>
  </si>
  <si>
    <t>ι Centaurus</t>
  </si>
  <si>
    <t>Κήτους</t>
  </si>
  <si>
    <t>Κηφέως</t>
  </si>
  <si>
    <t>Μεγάλου Κύνα</t>
  </si>
  <si>
    <t>Μικρού Κύνα</t>
  </si>
  <si>
    <t>Canis Major</t>
  </si>
  <si>
    <t>Canis Minor</t>
  </si>
  <si>
    <t>Κόμης Βερενίκης</t>
  </si>
  <si>
    <t>Coma Beronices</t>
  </si>
  <si>
    <t>α Κόμης Βερενίκης</t>
  </si>
  <si>
    <t>β Κόμης Βερενίκης</t>
  </si>
  <si>
    <t>γ Κόμης Βερενίκης</t>
  </si>
  <si>
    <t>α Coma Beronices</t>
  </si>
  <si>
    <t>β Coma Beronices</t>
  </si>
  <si>
    <t>γ Coma Beronices</t>
  </si>
  <si>
    <t>Κόρακα</t>
  </si>
  <si>
    <t>α Κόρακα</t>
  </si>
  <si>
    <t>β Κόρακα</t>
  </si>
  <si>
    <t>γ Κόρακα</t>
  </si>
  <si>
    <t>δ Κόρακα</t>
  </si>
  <si>
    <t>εΚόρακα</t>
  </si>
  <si>
    <t>α Corvus</t>
  </si>
  <si>
    <t>β Corvus</t>
  </si>
  <si>
    <t>γ Corvus</t>
  </si>
  <si>
    <t>δ Corvus</t>
  </si>
  <si>
    <t>ε Corvus</t>
  </si>
  <si>
    <t>Κρατήρος</t>
  </si>
  <si>
    <t>Κριού</t>
  </si>
  <si>
    <t>Θηρευτικοί κύνες</t>
  </si>
  <si>
    <t>Canes Venatici</t>
  </si>
  <si>
    <t>Καρδιά Καρόλου</t>
  </si>
  <si>
    <t>Cor Caroli</t>
  </si>
  <si>
    <t>β Canes Venatici</t>
  </si>
  <si>
    <t>β Θηρευτικοί κύνες</t>
  </si>
  <si>
    <t>Κύκνου</t>
  </si>
  <si>
    <t>Λαγού</t>
  </si>
  <si>
    <t>Λέοντος</t>
  </si>
  <si>
    <t>α Λέοντος</t>
  </si>
  <si>
    <t>β Λέοντος</t>
  </si>
  <si>
    <t>γ Λέοντος</t>
  </si>
  <si>
    <t>δ Λέοντος</t>
  </si>
  <si>
    <t>ε Λέοντος</t>
  </si>
  <si>
    <t>ζ Λέοντος</t>
  </si>
  <si>
    <t>θ Λέοντος</t>
  </si>
  <si>
    <t>ι Λέοντος</t>
  </si>
  <si>
    <t>λ Λέοντος</t>
  </si>
  <si>
    <t>μ Λέοντος</t>
  </si>
  <si>
    <t>ν Λέοντος</t>
  </si>
  <si>
    <t>σ Λέοντος</t>
  </si>
  <si>
    <t>α Leo</t>
  </si>
  <si>
    <t>β Leo</t>
  </si>
  <si>
    <t>γ Leo</t>
  </si>
  <si>
    <t>δ Leo</t>
  </si>
  <si>
    <t>ε Leo</t>
  </si>
  <si>
    <t>ζ Leo</t>
  </si>
  <si>
    <t>θ Leo</t>
  </si>
  <si>
    <t>ι Leo</t>
  </si>
  <si>
    <t>λ Leo</t>
  </si>
  <si>
    <t>μ Leo</t>
  </si>
  <si>
    <t>ν Leo</t>
  </si>
  <si>
    <t>σ Leo</t>
  </si>
  <si>
    <t>Μικρού Λέοντα</t>
  </si>
  <si>
    <t>Leo Minor</t>
  </si>
  <si>
    <t>46 Μικρού Λέοντα</t>
  </si>
  <si>
    <t>βΜικρού Λέοντα</t>
  </si>
  <si>
    <t>46 Leo Minor</t>
  </si>
  <si>
    <t>β Leo Minor</t>
  </si>
  <si>
    <t>Λύγκα</t>
  </si>
  <si>
    <t xml:space="preserve">α Λύγκα </t>
  </si>
  <si>
    <t>α Lynx</t>
  </si>
  <si>
    <t>Λύκου</t>
  </si>
  <si>
    <t>Λύρας</t>
  </si>
  <si>
    <t>M 2</t>
  </si>
  <si>
    <t>M 3</t>
  </si>
  <si>
    <t>M 4</t>
  </si>
  <si>
    <t>M 6</t>
  </si>
  <si>
    <t>M 7</t>
  </si>
  <si>
    <t>M 9</t>
  </si>
  <si>
    <t>M 10</t>
  </si>
  <si>
    <t>M 11</t>
  </si>
  <si>
    <t>M 12</t>
  </si>
  <si>
    <t>M 13</t>
  </si>
  <si>
    <t>M 14</t>
  </si>
  <si>
    <t>M 19</t>
  </si>
  <si>
    <t>M 22</t>
  </si>
  <si>
    <t>M 26</t>
  </si>
  <si>
    <t>M 28</t>
  </si>
  <si>
    <t>M 30</t>
  </si>
  <si>
    <t>M 49</t>
  </si>
  <si>
    <t>M 51</t>
  </si>
  <si>
    <t>M 53</t>
  </si>
  <si>
    <t>M 54</t>
  </si>
  <si>
    <t>M 55</t>
  </si>
  <si>
    <t>M 58</t>
  </si>
  <si>
    <t>M 59</t>
  </si>
  <si>
    <t>M 60</t>
  </si>
  <si>
    <t>M 61</t>
  </si>
  <si>
    <t>M 62</t>
  </si>
  <si>
    <t>M 63</t>
  </si>
  <si>
    <t>M 64</t>
  </si>
  <si>
    <t>M 65</t>
  </si>
  <si>
    <t>M 66</t>
  </si>
  <si>
    <t>M 68</t>
  </si>
  <si>
    <t>M 69</t>
  </si>
  <si>
    <t>M 70</t>
  </si>
  <si>
    <t>M 72</t>
  </si>
  <si>
    <t xml:space="preserve"> M 73</t>
  </si>
  <si>
    <t>M 75</t>
  </si>
  <si>
    <t>M 80</t>
  </si>
  <si>
    <t>M 81</t>
  </si>
  <si>
    <t>M 82</t>
  </si>
  <si>
    <t>M 84</t>
  </si>
  <si>
    <t>M 86</t>
  </si>
  <si>
    <t>M 87</t>
  </si>
  <si>
    <t>M 92</t>
  </si>
  <si>
    <t>M 94</t>
  </si>
  <si>
    <t>M 95</t>
  </si>
  <si>
    <t>M 96</t>
  </si>
  <si>
    <t>M 97</t>
  </si>
  <si>
    <t>M 98</t>
  </si>
  <si>
    <t>M 99</t>
  </si>
  <si>
    <t>M 100</t>
  </si>
  <si>
    <t>M 101</t>
  </si>
  <si>
    <t>M 102</t>
  </si>
  <si>
    <t>M 104</t>
  </si>
  <si>
    <t>M 105</t>
  </si>
  <si>
    <t>M 106</t>
  </si>
  <si>
    <t>M 107</t>
  </si>
  <si>
    <t>M 108</t>
  </si>
  <si>
    <t>M 109</t>
  </si>
  <si>
    <t>M 1 Νεφέλωμα</t>
  </si>
  <si>
    <t>M 8 Νεφέλωμα</t>
  </si>
  <si>
    <t>Λιμνοθάλασσα</t>
  </si>
  <si>
    <t>M 16 Νεφέλωμα</t>
  </si>
  <si>
    <t>M 17 Νεφέλωμα</t>
  </si>
  <si>
    <t>M 20 Τρισχιδές</t>
  </si>
  <si>
    <t>ή Τριφυλλιού</t>
  </si>
  <si>
    <t>Μικροσκοπίου</t>
  </si>
  <si>
    <t>Μονόκερου</t>
  </si>
  <si>
    <t>NGC 2276</t>
  </si>
  <si>
    <t>NGC 2300</t>
  </si>
  <si>
    <t>NGC 2336</t>
  </si>
  <si>
    <t>NGC 2400</t>
  </si>
  <si>
    <t>NGC 2630</t>
  </si>
  <si>
    <t>NGC 2768</t>
  </si>
  <si>
    <t>NGC 2841</t>
  </si>
  <si>
    <t>NGC 2903</t>
  </si>
  <si>
    <t>NGC 2976</t>
  </si>
  <si>
    <t>NGC 3077</t>
  </si>
  <si>
    <t>NGC 3184</t>
  </si>
  <si>
    <t>NGC 3195</t>
  </si>
  <si>
    <t>NGC 3239</t>
  </si>
  <si>
    <t>NGC 3344</t>
  </si>
  <si>
    <t>NGC 3414</t>
  </si>
  <si>
    <t>NGC 3486</t>
  </si>
  <si>
    <t>NGC 3504</t>
  </si>
  <si>
    <t>NGC 3593</t>
  </si>
  <si>
    <t>NGC 3675</t>
  </si>
  <si>
    <t>NGC 3718</t>
  </si>
  <si>
    <t>NGC 4038</t>
  </si>
  <si>
    <t>NGC 4039</t>
  </si>
  <si>
    <t>NGC 4125</t>
  </si>
  <si>
    <t>NGC 4236</t>
  </si>
  <si>
    <t>NGC 4244</t>
  </si>
  <si>
    <t>NGC 4490</t>
  </si>
  <si>
    <t>NGC 4559</t>
  </si>
  <si>
    <t>NGC 4565</t>
  </si>
  <si>
    <t>NGC 4589</t>
  </si>
  <si>
    <t>NGC 4605</t>
  </si>
  <si>
    <t>NGC 4618</t>
  </si>
  <si>
    <t>NGC 4631</t>
  </si>
  <si>
    <t>NGC 4656</t>
  </si>
  <si>
    <t>NGC 4697</t>
  </si>
  <si>
    <t>NGC 4699</t>
  </si>
  <si>
    <t>NGC 4725</t>
  </si>
  <si>
    <t>NGC 4753</t>
  </si>
  <si>
    <t>NGC 4762</t>
  </si>
  <si>
    <t>NGC 5005</t>
  </si>
  <si>
    <t>NGC 5033</t>
  </si>
  <si>
    <t>NGC 5353</t>
  </si>
  <si>
    <t>NGC 5371</t>
  </si>
  <si>
    <t>NGC 5466</t>
  </si>
  <si>
    <t>NGC 5474</t>
  </si>
  <si>
    <t>NGC 5866</t>
  </si>
  <si>
    <t>NGC 5907</t>
  </si>
  <si>
    <t>NGC 5982</t>
  </si>
  <si>
    <t>NGC 5985</t>
  </si>
  <si>
    <t>NGC 6181</t>
  </si>
  <si>
    <t>NGC 6207</t>
  </si>
  <si>
    <t>NGC 6210</t>
  </si>
  <si>
    <t>NGC 6229</t>
  </si>
  <si>
    <t>NGC 6293</t>
  </si>
  <si>
    <t>NGC 6304</t>
  </si>
  <si>
    <t>NGC 6316</t>
  </si>
  <si>
    <t>NGC 6366</t>
  </si>
  <si>
    <t>NGC 6374</t>
  </si>
  <si>
    <t>NGC 6383</t>
  </si>
  <si>
    <t>NGC 6384</t>
  </si>
  <si>
    <t>NGC 6503</t>
  </si>
  <si>
    <t>NGC 65403</t>
  </si>
  <si>
    <t>NGC 6572</t>
  </si>
  <si>
    <t>NGC 6652</t>
  </si>
  <si>
    <t>NGC 7009</t>
  </si>
  <si>
    <t>NGC 7252</t>
  </si>
  <si>
    <t>NGC 7293</t>
  </si>
  <si>
    <t>NGC 7314</t>
  </si>
  <si>
    <t>NGC 7377</t>
  </si>
  <si>
    <t>Όφι</t>
  </si>
  <si>
    <t>α Όφι</t>
  </si>
  <si>
    <t>β Όφι</t>
  </si>
  <si>
    <t>γ Όφι</t>
  </si>
  <si>
    <t>δ Όφι</t>
  </si>
  <si>
    <t>ε Όφι</t>
  </si>
  <si>
    <t>ι Όφι</t>
  </si>
  <si>
    <t>κ Όφι</t>
  </si>
  <si>
    <t>μ Όφι</t>
  </si>
  <si>
    <t>ξ Όφι</t>
  </si>
  <si>
    <t>ρ Όφι</t>
  </si>
  <si>
    <t>α Serpens</t>
  </si>
  <si>
    <t>β Serpens</t>
  </si>
  <si>
    <t>γ Serpens</t>
  </si>
  <si>
    <t>δ Serpens</t>
  </si>
  <si>
    <t>ε Serpens</t>
  </si>
  <si>
    <t>ι Serpens</t>
  </si>
  <si>
    <t>κ Serpens</t>
  </si>
  <si>
    <t>μ Serpens</t>
  </si>
  <si>
    <t>ξ Serpens</t>
  </si>
  <si>
    <t>ρ Serpens</t>
  </si>
  <si>
    <t>Οφιούχου</t>
  </si>
  <si>
    <t>67 Οφιούχου</t>
  </si>
  <si>
    <t>68 Οφιούχου</t>
  </si>
  <si>
    <t>70 Οφιούχου</t>
  </si>
  <si>
    <t>α Οφιούχου</t>
  </si>
  <si>
    <t>β Οφιούχου</t>
  </si>
  <si>
    <t>γ Οφιούχου</t>
  </si>
  <si>
    <t>δ Οφιούχου</t>
  </si>
  <si>
    <t>ε Οφιούχου</t>
  </si>
  <si>
    <t>ζ Οφιούχου</t>
  </si>
  <si>
    <t>η Οφιούχου</t>
  </si>
  <si>
    <t>ν Οφιούχου</t>
  </si>
  <si>
    <t>ρ Οφιούχου</t>
  </si>
  <si>
    <t>67 Ophiuchus</t>
  </si>
  <si>
    <t>68 Ophiuchus</t>
  </si>
  <si>
    <t>70 Ophiuchus</t>
  </si>
  <si>
    <t>α Ophiuchus</t>
  </si>
  <si>
    <t>β Ophiuchus</t>
  </si>
  <si>
    <t>γ Ophiuchus</t>
  </si>
  <si>
    <t>δ Ophiuchus</t>
  </si>
  <si>
    <t>ε Ophiuchus</t>
  </si>
  <si>
    <t>ζ Ophiuchus</t>
  </si>
  <si>
    <t>η Ophiuchus</t>
  </si>
  <si>
    <t>ν Ophiuchus</t>
  </si>
  <si>
    <t>ρ Ophiuchus</t>
  </si>
  <si>
    <t>Παρθένου</t>
  </si>
  <si>
    <t>α Παρθένου</t>
  </si>
  <si>
    <t>β Παρθένου</t>
  </si>
  <si>
    <t>γ Παρθένου</t>
  </si>
  <si>
    <t>δ Παρθένου</t>
  </si>
  <si>
    <t>ε Παρθένου</t>
  </si>
  <si>
    <t>ζ Παρθένου</t>
  </si>
  <si>
    <t>η Παρθένου</t>
  </si>
  <si>
    <t>θ Παρθένου</t>
  </si>
  <si>
    <t>κ Παρθένου</t>
  </si>
  <si>
    <t>α Virgo</t>
  </si>
  <si>
    <t>β Virgo</t>
  </si>
  <si>
    <t>γ Virgo</t>
  </si>
  <si>
    <t>δ Virgo</t>
  </si>
  <si>
    <t>ε Virgo</t>
  </si>
  <si>
    <t>ζ Virgo</t>
  </si>
  <si>
    <t>η Virgo</t>
  </si>
  <si>
    <t>θ Virgo</t>
  </si>
  <si>
    <t>κ Virgo</t>
  </si>
  <si>
    <t>Περσέα</t>
  </si>
  <si>
    <t>Πηγάσου</t>
  </si>
  <si>
    <t>α Πηγάσου</t>
  </si>
  <si>
    <t>α Pegasus</t>
  </si>
  <si>
    <t>Περιστέρος</t>
  </si>
  <si>
    <t>Πρύμης</t>
  </si>
  <si>
    <t>Πυξίδος</t>
  </si>
  <si>
    <t>Σαύρας</t>
  </si>
  <si>
    <t>Σκορπιού</t>
  </si>
  <si>
    <t>β Σκορπιού</t>
  </si>
  <si>
    <t>δ Σκορπιού</t>
  </si>
  <si>
    <t>ε Σκορπιού</t>
  </si>
  <si>
    <t>ζ Σκορπιού</t>
  </si>
  <si>
    <t>η Σκορπιού</t>
  </si>
  <si>
    <t>θ Σκορπιού</t>
  </si>
  <si>
    <t>κ Σκορπιού</t>
  </si>
  <si>
    <t>λ Σκορπιού</t>
  </si>
  <si>
    <t>μ Σκορπιού</t>
  </si>
  <si>
    <t>π Σκορπιού</t>
  </si>
  <si>
    <t>σ Σκορπιού</t>
  </si>
  <si>
    <t>τ Σκορπιού</t>
  </si>
  <si>
    <t>υ Σκορπιού</t>
  </si>
  <si>
    <t>α Αντάρης</t>
  </si>
  <si>
    <t>Antares</t>
  </si>
  <si>
    <t>β Scorpius</t>
  </si>
  <si>
    <t>δ Scorpius</t>
  </si>
  <si>
    <t>ε Scorpius</t>
  </si>
  <si>
    <t>ζ Scorpius</t>
  </si>
  <si>
    <t>η Scorpius</t>
  </si>
  <si>
    <t>θ Scorpius</t>
  </si>
  <si>
    <t>κ Scorpius</t>
  </si>
  <si>
    <t>λ Scorpius</t>
  </si>
  <si>
    <t>μ Scorpius</t>
  </si>
  <si>
    <t>π Scorpius</t>
  </si>
  <si>
    <t>σ Scorpius</t>
  </si>
  <si>
    <t>τ Scorpius</t>
  </si>
  <si>
    <t>υ Scorpius</t>
  </si>
  <si>
    <t>Βόρειου Στεφάνου</t>
  </si>
  <si>
    <t>Corona Borealis</t>
  </si>
  <si>
    <t>Μαργαρίτης</t>
  </si>
  <si>
    <t>α Corona Borealis</t>
  </si>
  <si>
    <t>Νότιου Στεφάνου</t>
  </si>
  <si>
    <t>Corona Austrina</t>
  </si>
  <si>
    <t>α Νοτίου Στεφάνου</t>
  </si>
  <si>
    <t>β Νοτίου Στεφάνου</t>
  </si>
  <si>
    <t>γ Νοτίου Στεφάνου</t>
  </si>
  <si>
    <t>α Corona Austrina</t>
  </si>
  <si>
    <t>β Corona Austrina</t>
  </si>
  <si>
    <t>γ Corona Austrina</t>
  </si>
  <si>
    <t>Ταύρου</t>
  </si>
  <si>
    <t>Τοξότου</t>
  </si>
  <si>
    <t>α Τοξότου</t>
  </si>
  <si>
    <t>γ Τοξότου</t>
  </si>
  <si>
    <t>δ Τοξότου</t>
  </si>
  <si>
    <t>ε Τοξότου</t>
  </si>
  <si>
    <t>ζ Τοξότου</t>
  </si>
  <si>
    <t>η Τοξότου</t>
  </si>
  <si>
    <t>λ Τοξότου</t>
  </si>
  <si>
    <t>ξ Τοξότου</t>
  </si>
  <si>
    <t>ο Τοξότου</t>
  </si>
  <si>
    <t>π Τοξότου</t>
  </si>
  <si>
    <t>σ Τοξότου</t>
  </si>
  <si>
    <t>τ Τοξότου</t>
  </si>
  <si>
    <t>φ Τοξότου</t>
  </si>
  <si>
    <t>α Sagittarius</t>
  </si>
  <si>
    <t>γ Sagittarius</t>
  </si>
  <si>
    <t>δ Sagittarius</t>
  </si>
  <si>
    <t>ε Sagittarius</t>
  </si>
  <si>
    <t>ζ Sagittarius</t>
  </si>
  <si>
    <t>η Sagittarius</t>
  </si>
  <si>
    <t>λ Sagittarius</t>
  </si>
  <si>
    <t>ξ Sagittarius</t>
  </si>
  <si>
    <t>ο Sagittarius</t>
  </si>
  <si>
    <t>π Sagittarius</t>
  </si>
  <si>
    <t>σ Sagittarius</t>
  </si>
  <si>
    <t>τ Sagittarius</t>
  </si>
  <si>
    <t>φ Sagittarius</t>
  </si>
  <si>
    <t>Τροπίδος</t>
  </si>
  <si>
    <t>Υδροχόου</t>
  </si>
  <si>
    <t>α Υδροχόου</t>
  </si>
  <si>
    <t>β Υδροχόου</t>
  </si>
  <si>
    <t>γ Υδροχόου</t>
  </si>
  <si>
    <t>δ Υδροχόου</t>
  </si>
  <si>
    <t>ε Υδροχόου</t>
  </si>
  <si>
    <t>ζ Υδροχόου</t>
  </si>
  <si>
    <t>η Υδροχόου</t>
  </si>
  <si>
    <t>θ Υδροχόου</t>
  </si>
  <si>
    <t>λ Υδροχόου</t>
  </si>
  <si>
    <t>α Aquarius</t>
  </si>
  <si>
    <t>β Aquarius</t>
  </si>
  <si>
    <t>γ Aquarius</t>
  </si>
  <si>
    <t>δ Aquarius</t>
  </si>
  <si>
    <t>ε Aquarius</t>
  </si>
  <si>
    <t>ζ Aquarius</t>
  </si>
  <si>
    <t>η Aquarius</t>
  </si>
  <si>
    <t>θ Aquarius</t>
  </si>
  <si>
    <t>λ Aquarius</t>
  </si>
  <si>
    <t>π Υδροχόου</t>
  </si>
  <si>
    <t>π Aquarius</t>
  </si>
  <si>
    <t>Ύδρας</t>
  </si>
  <si>
    <t>β Ύδρας</t>
  </si>
  <si>
    <t>γ Ύδρας</t>
  </si>
  <si>
    <t>ξ Ύδρας</t>
  </si>
  <si>
    <t>π Ύδρας</t>
  </si>
  <si>
    <t>ψ Ύδρας</t>
  </si>
  <si>
    <t>β Hydra</t>
  </si>
  <si>
    <t>γ Hydra</t>
  </si>
  <si>
    <t>ξ Hydra</t>
  </si>
  <si>
    <t>π Hydra</t>
  </si>
  <si>
    <t>ψ Hydra</t>
  </si>
  <si>
    <t>Φοίνικος</t>
  </si>
  <si>
    <t>Ωρίωνος</t>
  </si>
  <si>
    <t>κυκ α</t>
  </si>
  <si>
    <t>Deneb</t>
  </si>
  <si>
    <t>α Cygnus</t>
  </si>
  <si>
    <t>κυκ β</t>
  </si>
  <si>
    <t>β Cygnus</t>
  </si>
  <si>
    <t>κυκ γ</t>
  </si>
  <si>
    <t>γ Κύκνου</t>
  </si>
  <si>
    <t>γ Cygnus</t>
  </si>
  <si>
    <t>κυκ δ</t>
  </si>
  <si>
    <t>δ Κύκνου</t>
  </si>
  <si>
    <t>δ Cygnus</t>
  </si>
  <si>
    <t>κυκ ε</t>
  </si>
  <si>
    <t>ε Κύκνου</t>
  </si>
  <si>
    <t>ε Cygnus</t>
  </si>
  <si>
    <t>κυκ ζ</t>
  </si>
  <si>
    <t>ζ Κύκνου</t>
  </si>
  <si>
    <t>ζ Cygnus</t>
  </si>
  <si>
    <t>κυκ η</t>
  </si>
  <si>
    <t>η Κύκνου</t>
  </si>
  <si>
    <t>η Cygnus</t>
  </si>
  <si>
    <t>κυκ ι</t>
  </si>
  <si>
    <t>ι Κύκνου</t>
  </si>
  <si>
    <t>ι Cygnus</t>
  </si>
  <si>
    <t>κυκ κ</t>
  </si>
  <si>
    <t>κ Κύκνου</t>
  </si>
  <si>
    <t>κ Cygnus</t>
  </si>
  <si>
    <t>Albireo</t>
  </si>
  <si>
    <t>κυκ ν</t>
  </si>
  <si>
    <t>κυκ ξ</t>
  </si>
  <si>
    <t>ξ Κύκνου</t>
  </si>
  <si>
    <t>ν Κύκνου</t>
  </si>
  <si>
    <t>ν Cygnus</t>
  </si>
  <si>
    <t>ξ Cygnus</t>
  </si>
  <si>
    <t>κυκ ο1</t>
  </si>
  <si>
    <t>κυκ ο2</t>
  </si>
  <si>
    <t>κυκ 61</t>
  </si>
  <si>
    <t>61 Κύκνου</t>
  </si>
  <si>
    <t>61 Cygnus</t>
  </si>
  <si>
    <r>
      <t>o</t>
    </r>
    <r>
      <rPr>
        <sz val="8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Κύκνου</t>
    </r>
  </si>
  <si>
    <r>
      <t>o</t>
    </r>
    <r>
      <rPr>
        <sz val="8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Cygnus</t>
    </r>
  </si>
  <si>
    <r>
      <t>o</t>
    </r>
    <r>
      <rPr>
        <sz val="8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 Cygnus</t>
    </r>
  </si>
  <si>
    <r>
      <t>o</t>
    </r>
    <r>
      <rPr>
        <sz val="8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 xml:space="preserve"> Κύκνου</t>
    </r>
  </si>
  <si>
    <t>κυκ 52</t>
  </si>
  <si>
    <t>52 Κύκνου</t>
  </si>
  <si>
    <t>52 Cygnus</t>
  </si>
  <si>
    <t>κυκ σ</t>
  </si>
  <si>
    <t>κυκ τ</t>
  </si>
  <si>
    <t>σ Κύκνου</t>
  </si>
  <si>
    <t>σ Cygnus</t>
  </si>
  <si>
    <t>τ Cygnus</t>
  </si>
  <si>
    <t>τ Κύκνου</t>
  </si>
  <si>
    <t>αλω α</t>
  </si>
  <si>
    <t>α Αλώπεκος</t>
  </si>
  <si>
    <t>α Vulpecula</t>
  </si>
  <si>
    <t>βελ α</t>
  </si>
  <si>
    <t>βελ β</t>
  </si>
  <si>
    <t>βελ γ</t>
  </si>
  <si>
    <t>βελ δ</t>
  </si>
  <si>
    <t>α Βέλους</t>
  </si>
  <si>
    <t>α Saggitta</t>
  </si>
  <si>
    <t>β Saggitta</t>
  </si>
  <si>
    <t>β Βέλους</t>
  </si>
  <si>
    <t>γ Βέλους</t>
  </si>
  <si>
    <t>γ Saggitta</t>
  </si>
  <si>
    <t>δ Saggitta</t>
  </si>
  <si>
    <t>δ Βέλους</t>
  </si>
  <si>
    <t>ΑΠΟ</t>
  </si>
  <si>
    <t>δελ α</t>
  </si>
  <si>
    <t>δελ β</t>
  </si>
  <si>
    <t>δελ γ</t>
  </si>
  <si>
    <t>δελ δ</t>
  </si>
  <si>
    <t>δελ ε</t>
  </si>
  <si>
    <t>δελ ζ</t>
  </si>
  <si>
    <t>α Δελφίνος</t>
  </si>
  <si>
    <t>β Δελφίνος</t>
  </si>
  <si>
    <t>γ Δελφίνος</t>
  </si>
  <si>
    <t>δ Δελφίνος</t>
  </si>
  <si>
    <t>ε Δελφίνος</t>
  </si>
  <si>
    <t>ζ Δελφίνος</t>
  </si>
  <si>
    <t>α Delphinus</t>
  </si>
  <si>
    <t>β Delphinus</t>
  </si>
  <si>
    <t>γ Delphinus</t>
  </si>
  <si>
    <t>δ Delphinus</t>
  </si>
  <si>
    <t>ε Delphinus</t>
  </si>
  <si>
    <t>ζ Delphinus</t>
  </si>
  <si>
    <t>αετ α</t>
  </si>
  <si>
    <t>αετ β</t>
  </si>
  <si>
    <t>αετ γ</t>
  </si>
  <si>
    <t>αετ ζ</t>
  </si>
  <si>
    <t>α Αετού</t>
  </si>
  <si>
    <t>β Αετού</t>
  </si>
  <si>
    <t>γ Αετού</t>
  </si>
  <si>
    <t>ε Αετού</t>
  </si>
  <si>
    <t>ζ Αετού</t>
  </si>
  <si>
    <t>α Aquila</t>
  </si>
  <si>
    <t>β Aquila</t>
  </si>
  <si>
    <t>γ Aquila</t>
  </si>
  <si>
    <t>ε Aquila</t>
  </si>
  <si>
    <t>ζ Aquila</t>
  </si>
  <si>
    <t>λυρ α</t>
  </si>
  <si>
    <t>λυρ β</t>
  </si>
  <si>
    <t>λυρ γ</t>
  </si>
  <si>
    <t>λυρ δ</t>
  </si>
  <si>
    <t>λυρ ε</t>
  </si>
  <si>
    <t>λυρ ζ</t>
  </si>
  <si>
    <t>λυρ η</t>
  </si>
  <si>
    <t>λυρ θ</t>
  </si>
  <si>
    <t>β Λύρας</t>
  </si>
  <si>
    <t>γ Λύρας</t>
  </si>
  <si>
    <t>δ Λύρας</t>
  </si>
  <si>
    <t>ζ Λύρας</t>
  </si>
  <si>
    <t>η Λύρας</t>
  </si>
  <si>
    <t>θ Λύρας</t>
  </si>
  <si>
    <t>β Lyra</t>
  </si>
  <si>
    <t>γ Lyra</t>
  </si>
  <si>
    <t>δ Lyra</t>
  </si>
  <si>
    <t>ε Lyra</t>
  </si>
  <si>
    <t>ζ Lyra</t>
  </si>
  <si>
    <t>η Lyra</t>
  </si>
  <si>
    <t>θ Lyra</t>
  </si>
  <si>
    <t>Βέγας</t>
  </si>
  <si>
    <t>Vega</t>
  </si>
  <si>
    <t>νγκ 7008</t>
  </si>
  <si>
    <t>NGC 7008</t>
  </si>
  <si>
    <t>Πλανητικό Νεφέλωμα</t>
  </si>
  <si>
    <t>νγκ 7026</t>
  </si>
  <si>
    <t>νγκ 7027</t>
  </si>
  <si>
    <t>NGC 7026</t>
  </si>
  <si>
    <t>NGC 7027</t>
  </si>
  <si>
    <t>νγκ 6884</t>
  </si>
  <si>
    <t>νγκ 6826</t>
  </si>
  <si>
    <t>εκ 4997</t>
  </si>
  <si>
    <t>IC 4997</t>
  </si>
  <si>
    <t>νγκ 6791</t>
  </si>
  <si>
    <t>NGC 6791</t>
  </si>
  <si>
    <t>νγκ 6891</t>
  </si>
  <si>
    <t>NGC 6891</t>
  </si>
  <si>
    <t>νγκ 6905</t>
  </si>
  <si>
    <t>NGC 6905 Her ΠΝ</t>
  </si>
  <si>
    <t>Γαλάζια λάμψη</t>
  </si>
  <si>
    <t>νγκ 6886</t>
  </si>
  <si>
    <t>NGC 6826</t>
  </si>
  <si>
    <t>NGC 6886</t>
  </si>
  <si>
    <t>νγκ 6885</t>
  </si>
  <si>
    <t>NGC 6885</t>
  </si>
  <si>
    <t>μ 027</t>
  </si>
  <si>
    <t>Μ 27 ΠΝ</t>
  </si>
  <si>
    <t>Αλτήρας</t>
  </si>
  <si>
    <t>μ 029</t>
  </si>
  <si>
    <t>Μ 29</t>
  </si>
  <si>
    <t>μ 056</t>
  </si>
  <si>
    <t>μ 057</t>
  </si>
  <si>
    <t>Μ 56</t>
  </si>
  <si>
    <t>Μ 57 ΠΝ Ευρυδίκη</t>
  </si>
  <si>
    <t>Δακτυλιοειδές</t>
  </si>
  <si>
    <t>μ 071</t>
  </si>
  <si>
    <t>Μ 71</t>
  </si>
  <si>
    <t>ε Λύρας Διπλά διπλός</t>
  </si>
  <si>
    <t>Corοna</t>
  </si>
  <si>
    <t>Αιγόκερου</t>
  </si>
  <si>
    <t>Αιγόκερος</t>
  </si>
  <si>
    <t xml:space="preserve">              ΑΠΟ </t>
  </si>
  <si>
    <t>πηγ ε</t>
  </si>
  <si>
    <t>πηγ β</t>
  </si>
  <si>
    <t>β Πηγάσου</t>
  </si>
  <si>
    <t>β Pegasus</t>
  </si>
  <si>
    <t>πηγ γ</t>
  </si>
  <si>
    <t>πηγ θ</t>
  </si>
  <si>
    <t>πηγ ζ</t>
  </si>
  <si>
    <t>πηγ η</t>
  </si>
  <si>
    <t>γ Πηγάσου</t>
  </si>
  <si>
    <t>γ Pegasus</t>
  </si>
  <si>
    <t>ε Pegasus</t>
  </si>
  <si>
    <t>ε Πηγάσου</t>
  </si>
  <si>
    <t>ζ Πηγάσου</t>
  </si>
  <si>
    <t>ζ Pegasus</t>
  </si>
  <si>
    <t>η Πηγάσου</t>
  </si>
  <si>
    <t>η Pegasus</t>
  </si>
  <si>
    <t>θ Πηγάσου</t>
  </si>
  <si>
    <t>θ Pegasus</t>
  </si>
  <si>
    <t>πηγ λ</t>
  </si>
  <si>
    <t>πηγ μ</t>
  </si>
  <si>
    <t>πηγ π</t>
  </si>
  <si>
    <t>πηγ τ</t>
  </si>
  <si>
    <t>πηγ υ</t>
  </si>
  <si>
    <t>πηγ φ</t>
  </si>
  <si>
    <t>πηγ χ</t>
  </si>
  <si>
    <t>λ Πηγάσου</t>
  </si>
  <si>
    <t>λ Pegasus</t>
  </si>
  <si>
    <t>μ Πηγάσου</t>
  </si>
  <si>
    <t>μ Pegasus</t>
  </si>
  <si>
    <t>π Pegasus</t>
  </si>
  <si>
    <t>π Πηγάσου</t>
  </si>
  <si>
    <t>τ Πηγάσου</t>
  </si>
  <si>
    <t>τ Pegasus</t>
  </si>
  <si>
    <t>υ Pegasus</t>
  </si>
  <si>
    <t>υ Πηγάσου</t>
  </si>
  <si>
    <t>φ Πηγάσου</t>
  </si>
  <si>
    <t>φ Pegasus</t>
  </si>
  <si>
    <t>χ Pegasus</t>
  </si>
  <si>
    <t>χ Πηγάσου</t>
  </si>
  <si>
    <t>ιππ α</t>
  </si>
  <si>
    <t>ιππ γ</t>
  </si>
  <si>
    <t>ιππ δ</t>
  </si>
  <si>
    <t>α Equuleus</t>
  </si>
  <si>
    <t>γ Equuleus</t>
  </si>
  <si>
    <t>δ Equuleus</t>
  </si>
  <si>
    <t>ιχθ β</t>
  </si>
  <si>
    <t>ιχθ γ</t>
  </si>
  <si>
    <t>ιχθ ω</t>
  </si>
  <si>
    <t>β Ιχθύων</t>
  </si>
  <si>
    <t>β Pisces</t>
  </si>
  <si>
    <t>γ Ιχθύων</t>
  </si>
  <si>
    <t>γ Pisces</t>
  </si>
  <si>
    <t>ω Ιχθύων</t>
  </si>
  <si>
    <t>ω Pisces</t>
  </si>
  <si>
    <t>ιχθ θ</t>
  </si>
  <si>
    <t>ιχθ ι</t>
  </si>
  <si>
    <t>θ Ιχθύων</t>
  </si>
  <si>
    <t>θ Pisces</t>
  </si>
  <si>
    <t>ι Pisces</t>
  </si>
  <si>
    <t>ι Ιχθύων</t>
  </si>
  <si>
    <t>νγκ 7331</t>
  </si>
  <si>
    <t>νγκ 7217</t>
  </si>
  <si>
    <t>νγκ 7457</t>
  </si>
  <si>
    <t>NGC 7457</t>
  </si>
  <si>
    <t>Γαλαξίας -11</t>
  </si>
  <si>
    <t>νγκ 7332</t>
  </si>
  <si>
    <t>NGC 7332</t>
  </si>
  <si>
    <t>Γαλαξίας - 11</t>
  </si>
  <si>
    <t>νγκ 7454</t>
  </si>
  <si>
    <t>NGC 7454</t>
  </si>
  <si>
    <t>Γαλαξίας - 11,8</t>
  </si>
  <si>
    <t>νγκ 7448</t>
  </si>
  <si>
    <t xml:space="preserve">NGC 7448 </t>
  </si>
  <si>
    <t>Γαλαξίας - 11,4</t>
  </si>
  <si>
    <t>νγκ 7479</t>
  </si>
  <si>
    <t>NGC 7479</t>
  </si>
  <si>
    <t>Γαλαξίας -10,9</t>
  </si>
  <si>
    <t>νγκ 7619</t>
  </si>
  <si>
    <t>NGC 7619</t>
  </si>
  <si>
    <t>νγκ 7626</t>
  </si>
  <si>
    <t>NGC 7626</t>
  </si>
  <si>
    <t>νγκ 7785</t>
  </si>
  <si>
    <t>NGC 7785</t>
  </si>
  <si>
    <t>Γαλαξίας -11,6</t>
  </si>
  <si>
    <t>νγκ 7771</t>
  </si>
  <si>
    <t>NGC 7771</t>
  </si>
  <si>
    <t>Γαλαξίας -12</t>
  </si>
  <si>
    <t>νγκ 7769</t>
  </si>
  <si>
    <t>NGC 7769</t>
  </si>
  <si>
    <t>νγκ 7741</t>
  </si>
  <si>
    <t>NGC 77741</t>
  </si>
  <si>
    <t>νγκ 7817</t>
  </si>
  <si>
    <t>NGC 7817</t>
  </si>
  <si>
    <t>Γαλαξίας -11,8</t>
  </si>
  <si>
    <t>νγκ 7814</t>
  </si>
  <si>
    <t>NGC 7814</t>
  </si>
  <si>
    <t>Γαλαξίας -10,8</t>
  </si>
  <si>
    <t>NGC 7331-9,5 Γαλαξίας</t>
  </si>
  <si>
    <t xml:space="preserve"> 45 Mly Herschel</t>
  </si>
  <si>
    <t>NGC 7217-10,5 Γαλαξίας</t>
  </si>
  <si>
    <t xml:space="preserve"> 50 Mly Herschel</t>
  </si>
  <si>
    <t>α Ιππαρίου</t>
  </si>
  <si>
    <t>γ Ιππρίου</t>
  </si>
  <si>
    <t>δ Ιππαρίου</t>
  </si>
  <si>
    <t>ιχθ δ</t>
  </si>
  <si>
    <t>δ Ιχθύων</t>
  </si>
  <si>
    <t>δ Pisces</t>
  </si>
  <si>
    <t>ιχθ κ</t>
  </si>
  <si>
    <t>ιχθ λ</t>
  </si>
  <si>
    <t>κ Ιχθύων</t>
  </si>
  <si>
    <t>κ Pisces</t>
  </si>
  <si>
    <t>λ Pisces</t>
  </si>
  <si>
    <t>λ Ιχθύων</t>
  </si>
  <si>
    <t>κητ β</t>
  </si>
  <si>
    <t>κητ ι</t>
  </si>
  <si>
    <t>β Cetus</t>
  </si>
  <si>
    <t>ι Cetus</t>
  </si>
  <si>
    <t>ι Κήτους</t>
  </si>
  <si>
    <t>υδρ φ</t>
  </si>
  <si>
    <t>υδρ ψ1</t>
  </si>
  <si>
    <t>υδρ ψ2</t>
  </si>
  <si>
    <t>υδρ ω2</t>
  </si>
  <si>
    <t>φ Υδροχόου</t>
  </si>
  <si>
    <t>φ Aquarius</t>
  </si>
  <si>
    <t>ψ1 Aquarius</t>
  </si>
  <si>
    <t>ψ1 Υδροχόου</t>
  </si>
  <si>
    <t>ψ2 Υδροχόου</t>
  </si>
  <si>
    <t>ψ2 Aquarius</t>
  </si>
  <si>
    <t>ω2 Aquarius</t>
  </si>
  <si>
    <t>ω2 Υδροχόου</t>
  </si>
  <si>
    <t>ιχν β</t>
  </si>
  <si>
    <t>β Νοτίου ιχθύ</t>
  </si>
  <si>
    <t>β Piscis Austrinus</t>
  </si>
  <si>
    <t>γλυ δ</t>
  </si>
  <si>
    <t>γλυ γ</t>
  </si>
  <si>
    <t>γ Γλύπτη</t>
  </si>
  <si>
    <t>γ Sculptor</t>
  </si>
  <si>
    <t>δ Γλύπτη</t>
  </si>
  <si>
    <t>δ Sculptor</t>
  </si>
  <si>
    <t>ιχν γ</t>
  </si>
  <si>
    <t>γ Νοτίου ιχθύ</t>
  </si>
  <si>
    <t>γ Piscis Austrinus</t>
  </si>
  <si>
    <t>ιχν δ</t>
  </si>
  <si>
    <t>δ Νοτίου ιχθύ</t>
  </si>
  <si>
    <t>δ Piscis Austrinus</t>
  </si>
  <si>
    <t>μ 015</t>
  </si>
  <si>
    <t>Σφαιρωτό σμήνος</t>
  </si>
  <si>
    <t xml:space="preserve">Μ 15 </t>
  </si>
  <si>
    <t>νγκ 0128</t>
  </si>
  <si>
    <t>235 Mly Herschel</t>
  </si>
  <si>
    <t>νγκ 0157</t>
  </si>
  <si>
    <t>76,3 Mly Herschel</t>
  </si>
  <si>
    <t>νγκ 0246</t>
  </si>
  <si>
    <t xml:space="preserve">NGC 128-11,8 Γαλαξίας  </t>
  </si>
  <si>
    <t>NGC 157-10,4 Γαλαξίας</t>
  </si>
  <si>
    <t>Νεφέλωμα του κρανίου</t>
  </si>
  <si>
    <t>NGC 246 Πλαν Νεφ</t>
  </si>
  <si>
    <t>νγκ 0247</t>
  </si>
  <si>
    <t>NGC 247-8,9 Γαλαξίας</t>
  </si>
  <si>
    <t xml:space="preserve">11,1 Mly </t>
  </si>
  <si>
    <t>νγκ 0253</t>
  </si>
  <si>
    <t>NGC 253-7,3 Γαλαξίας</t>
  </si>
  <si>
    <t xml:space="preserve">11,4 Mly Caroline Her </t>
  </si>
  <si>
    <t>νγκ 0288</t>
  </si>
  <si>
    <t xml:space="preserve">NGC 288 </t>
  </si>
  <si>
    <t>νγκ 7507</t>
  </si>
  <si>
    <t>νγκ 7606</t>
  </si>
  <si>
    <t xml:space="preserve"> 90 Mly Herschel</t>
  </si>
  <si>
    <t>νγκ 7723</t>
  </si>
  <si>
    <t>NGC 7606-10,8 Γαλαξίας</t>
  </si>
  <si>
    <t>NGC 7723-11,2 Γαλαξίας</t>
  </si>
  <si>
    <t xml:space="preserve"> 80 Mly Herschel</t>
  </si>
  <si>
    <t>νγκ 7727</t>
  </si>
  <si>
    <t xml:space="preserve"> 76 Mly Herschel</t>
  </si>
  <si>
    <t>NGC 7727-10,4 Γαλαξίας</t>
  </si>
  <si>
    <t xml:space="preserve"> 72 Mly Herschel</t>
  </si>
  <si>
    <t>NGC 7507-10,4Γαλαξίας</t>
  </si>
  <si>
    <t>νγκ 7793</t>
  </si>
  <si>
    <t>NGC 7793-9 Γαλαξίας</t>
  </si>
  <si>
    <t>James Dunlop</t>
  </si>
  <si>
    <t>νγκ 0134</t>
  </si>
  <si>
    <t xml:space="preserve">NGC 134-10,5 Γαλαξίας  </t>
  </si>
  <si>
    <t>60 Mly James Dunlop</t>
  </si>
  <si>
    <t>εκ 5271</t>
  </si>
  <si>
    <t>IC 5271-10,8Γαλαξίας</t>
  </si>
  <si>
    <t xml:space="preserve">79 Mly Lewis Swift </t>
  </si>
  <si>
    <t>κρι α</t>
  </si>
  <si>
    <t>α Κριού</t>
  </si>
  <si>
    <t>α Aries</t>
  </si>
  <si>
    <t>κρι β</t>
  </si>
  <si>
    <t>κρι γ</t>
  </si>
  <si>
    <t>β Aries</t>
  </si>
  <si>
    <t>β Κριού</t>
  </si>
  <si>
    <t>ιχθ ε</t>
  </si>
  <si>
    <t>ε Pisces</t>
  </si>
  <si>
    <t>ε Ιχθύων</t>
  </si>
  <si>
    <t>ιχθ η</t>
  </si>
  <si>
    <t>η Ιχθύων</t>
  </si>
  <si>
    <t>η Pisces</t>
  </si>
  <si>
    <t>ιχθ ο</t>
  </si>
  <si>
    <t>ο Ιχθύων</t>
  </si>
  <si>
    <t>ο Pisces</t>
  </si>
  <si>
    <t>ιχθ α</t>
  </si>
  <si>
    <t>α Ιχθύων</t>
  </si>
  <si>
    <t>α Pisces</t>
  </si>
  <si>
    <t>κητ α</t>
  </si>
  <si>
    <t>α Κήτους</t>
  </si>
  <si>
    <t>α Cetus</t>
  </si>
  <si>
    <t>κητ δ</t>
  </si>
  <si>
    <t>κητ γ</t>
  </si>
  <si>
    <t>γ Κήτους</t>
  </si>
  <si>
    <t>δ Κήτους</t>
  </si>
  <si>
    <t>γ Cetus</t>
  </si>
  <si>
    <t>δ Cetus</t>
  </si>
  <si>
    <t>κητ ο</t>
  </si>
  <si>
    <t>ο Cetus Mira</t>
  </si>
  <si>
    <t>ο Κήτους θαυμάσιος</t>
  </si>
  <si>
    <t>κητ η</t>
  </si>
  <si>
    <t>κητ θ</t>
  </si>
  <si>
    <t>κητ ζ</t>
  </si>
  <si>
    <t>ζ Κήτους</t>
  </si>
  <si>
    <t>η Κήτους</t>
  </si>
  <si>
    <t>θ Κήτους</t>
  </si>
  <si>
    <t>ζ Cetus</t>
  </si>
  <si>
    <t>η Cetus</t>
  </si>
  <si>
    <t>θ Cetus</t>
  </si>
  <si>
    <t>κητ τ</t>
  </si>
  <si>
    <t>τ Κήτους Γείτονας</t>
  </si>
  <si>
    <t>τ Cetus 12 Έτη φωτός</t>
  </si>
  <si>
    <t>κητ υ</t>
  </si>
  <si>
    <t>υ Cetus</t>
  </si>
  <si>
    <t>υ Κήτους</t>
  </si>
  <si>
    <t>ηρι β</t>
  </si>
  <si>
    <t>ηρι η</t>
  </si>
  <si>
    <t>ηρι τ1</t>
  </si>
  <si>
    <t>ηρι τ2</t>
  </si>
  <si>
    <t>ηρι τ3</t>
  </si>
  <si>
    <t>β Ηριδανού</t>
  </si>
  <si>
    <t>η Ηριδανού</t>
  </si>
  <si>
    <t>τ1 Ηριδανού</t>
  </si>
  <si>
    <t>τ2 Ηριδανού</t>
  </si>
  <si>
    <t>τ3 Ηριδανού</t>
  </si>
  <si>
    <t>β Eridanus</t>
  </si>
  <si>
    <t>η Eridanus</t>
  </si>
  <si>
    <t>τ1 Eridanus</t>
  </si>
  <si>
    <t>τ2 Eridanus</t>
  </si>
  <si>
    <t>τ3 Eridanus</t>
  </si>
  <si>
    <t>κητ π</t>
  </si>
  <si>
    <t>π Κήτους</t>
  </si>
  <si>
    <t>π Cetus</t>
  </si>
  <si>
    <t>NGC 772-10,3 Γαλαξίας</t>
  </si>
  <si>
    <t>130 Mly Herschel</t>
  </si>
  <si>
    <t>νγκ 0660</t>
  </si>
  <si>
    <t>νγκ 0772</t>
  </si>
  <si>
    <t xml:space="preserve">45 Mly </t>
  </si>
  <si>
    <t>νγκ 0524</t>
  </si>
  <si>
    <t>90 Mly Herschel</t>
  </si>
  <si>
    <t>νγκ 0488</t>
  </si>
  <si>
    <t xml:space="preserve">NGC 488-10,4 Γαλαξίας </t>
  </si>
  <si>
    <t>NGC 524-10,4 Γαλαξίας</t>
  </si>
  <si>
    <t xml:space="preserve">NGC 660-10,7 Γαλαξίας  </t>
  </si>
  <si>
    <t>νγκ 0584</t>
  </si>
  <si>
    <t>NGC 584-10,5 Γαλαξίας</t>
  </si>
  <si>
    <t>76,4 Mly Herschel</t>
  </si>
  <si>
    <t>νγκ 0720</t>
  </si>
  <si>
    <t>80 Mly Herschel</t>
  </si>
  <si>
    <t>νγκ 1055</t>
  </si>
  <si>
    <t>NGC 1055-10,6 Γαλαξίας</t>
  </si>
  <si>
    <t>52 Mly Herschel</t>
  </si>
  <si>
    <t>νγκ 1087</t>
  </si>
  <si>
    <t>νγκ 1090</t>
  </si>
  <si>
    <t>NGC 1087-10,8 Γαλαξίας</t>
  </si>
  <si>
    <t>NGC 1090-11,8 Γαλαξίας</t>
  </si>
  <si>
    <t xml:space="preserve">52 Mly </t>
  </si>
  <si>
    <t>νγκ 0936</t>
  </si>
  <si>
    <t>νγκ 0988</t>
  </si>
  <si>
    <t>NGC 936-10,2 Γαλαξίας</t>
  </si>
  <si>
    <t>67 Mly Herschel</t>
  </si>
  <si>
    <t>NGC 988-11 Γαλαξίας</t>
  </si>
  <si>
    <t>νγκ 1042</t>
  </si>
  <si>
    <t>νγκ 1052</t>
  </si>
  <si>
    <t>NGC 1042-11 Γαλαξίας</t>
  </si>
  <si>
    <t>NGC 1052-10,5 Γαλαξίας</t>
  </si>
  <si>
    <t>νγκ 1084</t>
  </si>
  <si>
    <t>NGC 1084-10,7 Γαλαξίας</t>
  </si>
  <si>
    <t>55 Mly Herschel</t>
  </si>
  <si>
    <t>νγκ 0908</t>
  </si>
  <si>
    <t>NGC 908-10,2 Γαλαξίας</t>
  </si>
  <si>
    <t>60 Mly Herschel</t>
  </si>
  <si>
    <t>μ 074</t>
  </si>
  <si>
    <t>Μ 74-9,1 Γαλαξίας</t>
  </si>
  <si>
    <t>Μ74</t>
  </si>
  <si>
    <t>Μ77-8,9 Γαλαξίας</t>
  </si>
  <si>
    <t>Μ 77</t>
  </si>
  <si>
    <t>μ 077</t>
  </si>
  <si>
    <t>Κασσιόπη</t>
  </si>
  <si>
    <t>Cassiopeia</t>
  </si>
  <si>
    <t>Κασσιόπης</t>
  </si>
  <si>
    <t xml:space="preserve">κασ </t>
  </si>
  <si>
    <t>τρι α</t>
  </si>
  <si>
    <t>ανδ μ</t>
  </si>
  <si>
    <t>τρι β</t>
  </si>
  <si>
    <t>τρι γ</t>
  </si>
  <si>
    <t>Τριγώνου</t>
  </si>
  <si>
    <t>α Τριγώνου</t>
  </si>
  <si>
    <t>αTriangulum</t>
  </si>
  <si>
    <t>β Triangulum</t>
  </si>
  <si>
    <t>β Τριγώνου</t>
  </si>
  <si>
    <t>γ Τριγώνου</t>
  </si>
  <si>
    <t>γ Triangulum</t>
  </si>
  <si>
    <t>ανδ ν</t>
  </si>
  <si>
    <t>μ Ανδρομέδας</t>
  </si>
  <si>
    <t>μ Andromeda</t>
  </si>
  <si>
    <t>ν Ανδρομέδας</t>
  </si>
  <si>
    <t>ν Andromeda</t>
  </si>
  <si>
    <t>ανδ 51</t>
  </si>
  <si>
    <t>51 Ανδρομέδας</t>
  </si>
  <si>
    <t>51 Andromeda</t>
  </si>
  <si>
    <t>ανδ φ</t>
  </si>
  <si>
    <t>φ Ανδρομέδας</t>
  </si>
  <si>
    <t>φ Andromeda</t>
  </si>
  <si>
    <t>ανδ ι</t>
  </si>
  <si>
    <t>ανδ κ</t>
  </si>
  <si>
    <t>ανδ λ</t>
  </si>
  <si>
    <t>ι Ανδρομέδας</t>
  </si>
  <si>
    <t>ι Andromeda</t>
  </si>
  <si>
    <t>κ Andromeda</t>
  </si>
  <si>
    <t>κ Ανδρομέδας</t>
  </si>
  <si>
    <t>λ Ανδρομέδας</t>
  </si>
  <si>
    <t>λ Andromeda</t>
  </si>
  <si>
    <t>ανδ ο</t>
  </si>
  <si>
    <t>ο Ανδρομέδας</t>
  </si>
  <si>
    <t>ο Andromeda</t>
  </si>
  <si>
    <t>κασ ο</t>
  </si>
  <si>
    <t>ο Κασσιόπης</t>
  </si>
  <si>
    <t>ο Cassiopeia</t>
  </si>
  <si>
    <t>κρι 41</t>
  </si>
  <si>
    <t>41 Κριού</t>
  </si>
  <si>
    <t>41 Aries</t>
  </si>
  <si>
    <t>γ Κριού Διπλός</t>
  </si>
  <si>
    <t>γ Aries Διπλός</t>
  </si>
  <si>
    <t>περ β</t>
  </si>
  <si>
    <t>περ ρ</t>
  </si>
  <si>
    <t>β Περσέα</t>
  </si>
  <si>
    <t>β Perseus</t>
  </si>
  <si>
    <t>ρ Περσέα</t>
  </si>
  <si>
    <t>ρ Perseus</t>
  </si>
  <si>
    <t>νγκ 7640</t>
  </si>
  <si>
    <t>NGC 7640-11,1 Γαλαξίας</t>
  </si>
  <si>
    <t xml:space="preserve"> 26 Mly Herschel</t>
  </si>
  <si>
    <t>νγκ 7662</t>
  </si>
  <si>
    <t>Μπλέ χιονόμπαλα</t>
  </si>
  <si>
    <t>NGC 7662 Π.Ν.1800 εφ</t>
  </si>
  <si>
    <t>νγκ 0147</t>
  </si>
  <si>
    <t xml:space="preserve">NGC 147-9,4 Γαλαξίας  </t>
  </si>
  <si>
    <t>2,58 Mly John Her</t>
  </si>
  <si>
    <t>νγκ 0185</t>
  </si>
  <si>
    <t xml:space="preserve">NGC 185-9,3 Γαλαξίας  </t>
  </si>
  <si>
    <t>2 Mly Herschel</t>
  </si>
  <si>
    <t>νγκ 0278</t>
  </si>
  <si>
    <t>NGC 278-10,7 Γαλαξίας</t>
  </si>
  <si>
    <t xml:space="preserve">38,5 Mly </t>
  </si>
  <si>
    <t>νγκ 0404</t>
  </si>
  <si>
    <t>NGC 404-10 Γαλαξίας</t>
  </si>
  <si>
    <t>10 Mly Herschel</t>
  </si>
  <si>
    <t>νγκ 0812</t>
  </si>
  <si>
    <t>νγκ 0890</t>
  </si>
  <si>
    <t>νγκ 0891</t>
  </si>
  <si>
    <t>NGC 720-10,2 Γαλαξίας</t>
  </si>
  <si>
    <t>NGC 812 -11,6 Γαλαξίας</t>
  </si>
  <si>
    <t>Edouart Stephan</t>
  </si>
  <si>
    <t>NGC 890 -11,3 Γαλαξίας</t>
  </si>
  <si>
    <t xml:space="preserve"> Herschel</t>
  </si>
  <si>
    <t>NGC 891 -10,1 Γαλαξίας</t>
  </si>
  <si>
    <t>30 Mly Herschel</t>
  </si>
  <si>
    <t>νγκ 0925</t>
  </si>
  <si>
    <t>NGC 925-9,9 Γαλαξίας</t>
  </si>
  <si>
    <t xml:space="preserve">30 Mly </t>
  </si>
  <si>
    <t>νγκ 1023</t>
  </si>
  <si>
    <t>NGC 1023-9,5 Γαλαξίας</t>
  </si>
  <si>
    <t xml:space="preserve">19 Mly </t>
  </si>
  <si>
    <t>νγκ 0752</t>
  </si>
  <si>
    <t>NGC 752 ανοιχτό σμήνος</t>
  </si>
  <si>
    <t xml:space="preserve"> Caroline Her </t>
  </si>
  <si>
    <t>μ 031</t>
  </si>
  <si>
    <t>Μ 31-3,5 Γαλαξίας</t>
  </si>
  <si>
    <t>μ 033</t>
  </si>
  <si>
    <t>Μ 33-5,5 Γαλαξίας</t>
  </si>
  <si>
    <t>2,4 Mly Γαλαξίας της Ανδρομέδας</t>
  </si>
  <si>
    <t>3 Mly Γαλαξίας του Τριγώνου</t>
  </si>
  <si>
    <t>μ 076</t>
  </si>
  <si>
    <t>M 76</t>
  </si>
  <si>
    <t>κηφ γ</t>
  </si>
  <si>
    <t>γ Κηφέως</t>
  </si>
  <si>
    <t>γ Cepheus</t>
  </si>
  <si>
    <t>κασ γ</t>
  </si>
  <si>
    <t>κασ α</t>
  </si>
  <si>
    <t>κασ β</t>
  </si>
  <si>
    <t>κασ δ</t>
  </si>
  <si>
    <t>κασ ε</t>
  </si>
  <si>
    <t>κασ ι</t>
  </si>
  <si>
    <t>κασ κ</t>
  </si>
  <si>
    <t>α Κασσιόπης</t>
  </si>
  <si>
    <t>α Cassiopeia</t>
  </si>
  <si>
    <t>β Cassiopeia</t>
  </si>
  <si>
    <t>γ Cassiopeia</t>
  </si>
  <si>
    <t>δ Cassiopeia</t>
  </si>
  <si>
    <t>ε Cassiopeia</t>
  </si>
  <si>
    <t>β Κασσιόπης</t>
  </si>
  <si>
    <t>γ Κασσιόπης</t>
  </si>
  <si>
    <t>δ Κασσιόπης</t>
  </si>
  <si>
    <t>ε Κασσιόπης</t>
  </si>
  <si>
    <t>κ Κασσιόπης</t>
  </si>
  <si>
    <t>ι Cassiopeia</t>
  </si>
  <si>
    <t>κ Cassiopeia</t>
  </si>
  <si>
    <t>κασ η</t>
  </si>
  <si>
    <t>η Cassiopeia</t>
  </si>
  <si>
    <t>η Κασσιόπης Διπλός</t>
  </si>
  <si>
    <t>ι Κασσιόπης πολλαπλός</t>
  </si>
  <si>
    <t>γ Ανδρομέδας Διπλός</t>
  </si>
  <si>
    <t>καμη α</t>
  </si>
  <si>
    <t>καμη β</t>
  </si>
  <si>
    <t>καμη γ</t>
  </si>
  <si>
    <t>α Καμηλοπάρδαλης</t>
  </si>
  <si>
    <t>β Καμηλοπάρδαλης</t>
  </si>
  <si>
    <t>γ Καμηλοπάρδαλης</t>
  </si>
  <si>
    <t>α Camelopardalis</t>
  </si>
  <si>
    <t>β Camelopardalis</t>
  </si>
  <si>
    <t>γ Camelopardalis</t>
  </si>
  <si>
    <t>περ α</t>
  </si>
  <si>
    <t>α Περσέα</t>
  </si>
  <si>
    <t>α Perseus</t>
  </si>
  <si>
    <t>περ γ</t>
  </si>
  <si>
    <t>περ δ</t>
  </si>
  <si>
    <t>περ ε</t>
  </si>
  <si>
    <t>περ ζ</t>
  </si>
  <si>
    <t>περ η</t>
  </si>
  <si>
    <t>γ Περσέα</t>
  </si>
  <si>
    <t>δ Περσέα</t>
  </si>
  <si>
    <t>ε Περσέα</t>
  </si>
  <si>
    <t>ζ Περσέα</t>
  </si>
  <si>
    <t>η Περσέα</t>
  </si>
  <si>
    <t>γ Perseus</t>
  </si>
  <si>
    <t>δ Perseus</t>
  </si>
  <si>
    <t>ε Perseus</t>
  </si>
  <si>
    <t>ζ Perseus</t>
  </si>
  <si>
    <t>η Perseus</t>
  </si>
  <si>
    <t>περ ν</t>
  </si>
  <si>
    <t>περ ο</t>
  </si>
  <si>
    <t>ν Περσέα</t>
  </si>
  <si>
    <t>ν Perseus</t>
  </si>
  <si>
    <t>ο Περσέα</t>
  </si>
  <si>
    <t>ο Perseus</t>
  </si>
  <si>
    <t>περ φ</t>
  </si>
  <si>
    <t>φ Περσέα</t>
  </si>
  <si>
    <t>φ Perseus</t>
  </si>
  <si>
    <t>νγκ 0040</t>
  </si>
  <si>
    <t xml:space="preserve">NGC 40 ΠΝ </t>
  </si>
  <si>
    <t>νγκ 0457</t>
  </si>
  <si>
    <t xml:space="preserve">NGC 457  </t>
  </si>
  <si>
    <t>Ανοιχτό Σμήνος</t>
  </si>
  <si>
    <t>νγκ 0663</t>
  </si>
  <si>
    <t>NGC 663</t>
  </si>
  <si>
    <t>νγκ 0869</t>
  </si>
  <si>
    <t>νγκ 0884</t>
  </si>
  <si>
    <t>NGC 869</t>
  </si>
  <si>
    <t>NGC 884</t>
  </si>
  <si>
    <t>μ 103</t>
  </si>
  <si>
    <t>Μ 103 ΑΣ</t>
  </si>
  <si>
    <t>ΑΣ Κουκουβάγια</t>
  </si>
  <si>
    <t>κηφ α</t>
  </si>
  <si>
    <t>κηφ β</t>
  </si>
  <si>
    <t>α Κηφέως</t>
  </si>
  <si>
    <t>β Κηφέως</t>
  </si>
  <si>
    <t>α Cepheus</t>
  </si>
  <si>
    <t>β Cepheus</t>
  </si>
  <si>
    <t>κηφ δ</t>
  </si>
  <si>
    <t>κηφ ε</t>
  </si>
  <si>
    <t>κηφ ζ</t>
  </si>
  <si>
    <t>κηφ η</t>
  </si>
  <si>
    <t>κηφ θ</t>
  </si>
  <si>
    <t>κηφ ι</t>
  </si>
  <si>
    <t>δ Κηφέως</t>
  </si>
  <si>
    <t>ε Κηφέως</t>
  </si>
  <si>
    <t>ζ Κηφέως</t>
  </si>
  <si>
    <t>η Κηφέως</t>
  </si>
  <si>
    <t>θ Κηφέως</t>
  </si>
  <si>
    <t>ι Κηφέως</t>
  </si>
  <si>
    <t>δ Cepheus</t>
  </si>
  <si>
    <t>ε Cepheus</t>
  </si>
  <si>
    <t>ζ Cepheus</t>
  </si>
  <si>
    <t>η Cepheus</t>
  </si>
  <si>
    <t>θ Cepheus</t>
  </si>
  <si>
    <t>ι Cepheus</t>
  </si>
  <si>
    <t>κηφ μ</t>
  </si>
  <si>
    <t>κηφ ξ</t>
  </si>
  <si>
    <t>μ Κηφέως</t>
  </si>
  <si>
    <t>ξ Κηφέως</t>
  </si>
  <si>
    <t>μ Cepheus</t>
  </si>
  <si>
    <t>ξ Cepheus</t>
  </si>
  <si>
    <t>δρα τ</t>
  </si>
  <si>
    <t>τ Δράκοντα</t>
  </si>
  <si>
    <t>τ Draco</t>
  </si>
  <si>
    <t>δρα φ</t>
  </si>
  <si>
    <t>φ Δράκοντα</t>
  </si>
  <si>
    <t>φ Draco</t>
  </si>
  <si>
    <t>σαυ α</t>
  </si>
  <si>
    <t>σαυ β</t>
  </si>
  <si>
    <t>α Σαύρας</t>
  </si>
  <si>
    <t>β Σαύρας</t>
  </si>
  <si>
    <t>α Lacerta</t>
  </si>
  <si>
    <t>β Lacerta</t>
  </si>
  <si>
    <t>αμι δ</t>
  </si>
  <si>
    <t>αμι α</t>
  </si>
  <si>
    <t>δ Μικρής Άρκτου</t>
  </si>
  <si>
    <t>δ Ursa Minor</t>
  </si>
  <si>
    <t>α Μικρής Άρκτου</t>
  </si>
  <si>
    <t>α Ursa Minor</t>
  </si>
  <si>
    <t>νγκ 6946</t>
  </si>
  <si>
    <t>νγκ 6939</t>
  </si>
  <si>
    <t>NGC 6936</t>
  </si>
  <si>
    <t>NGC 6946</t>
  </si>
  <si>
    <t xml:space="preserve"> 20 Mly Herschel</t>
  </si>
  <si>
    <t>μ 039</t>
  </si>
  <si>
    <t>Μ 39</t>
  </si>
  <si>
    <t>εκ 5146</t>
  </si>
  <si>
    <t>IC 5146</t>
  </si>
  <si>
    <t>Cocoon Nebula</t>
  </si>
  <si>
    <t xml:space="preserve">        Λεπτά</t>
  </si>
  <si>
    <t xml:space="preserve">       Μοίρες</t>
  </si>
  <si>
    <t>α Νοτίου ιχθύ Fomalhaut</t>
  </si>
  <si>
    <t>β Κήτους Diphda</t>
  </si>
  <si>
    <t xml:space="preserve">λαγ </t>
  </si>
  <si>
    <t>ωρι α</t>
  </si>
  <si>
    <t>ωρι β</t>
  </si>
  <si>
    <t>ωρι γ</t>
  </si>
  <si>
    <t>ωρι δ</t>
  </si>
  <si>
    <t>ωρι ε</t>
  </si>
  <si>
    <t>ωρι ζ</t>
  </si>
  <si>
    <t>ωρι η</t>
  </si>
  <si>
    <t>ωρι θ</t>
  </si>
  <si>
    <t>α Ωρίωνος</t>
  </si>
  <si>
    <t>β Ωρίωνος</t>
  </si>
  <si>
    <t>γ Ωρίωνος</t>
  </si>
  <si>
    <t>δ Ωρίωνος</t>
  </si>
  <si>
    <t>ε Ωρίωνος</t>
  </si>
  <si>
    <t>ζ Ωρίωνος</t>
  </si>
  <si>
    <t>η Ωρίωνος</t>
  </si>
  <si>
    <t>θ Ωρίωνος</t>
  </si>
  <si>
    <t>Betelgeuez</t>
  </si>
  <si>
    <t>Rigel</t>
  </si>
  <si>
    <t>γ Orion</t>
  </si>
  <si>
    <t>δ Orion</t>
  </si>
  <si>
    <t>ε Orion</t>
  </si>
  <si>
    <t>ζ Orion</t>
  </si>
  <si>
    <t>η Orion</t>
  </si>
  <si>
    <t>θ Orion</t>
  </si>
  <si>
    <t>ηρι ο</t>
  </si>
  <si>
    <t>ηρι γ</t>
  </si>
  <si>
    <t>γ Ηριδανού</t>
  </si>
  <si>
    <t>γ Eridanus</t>
  </si>
  <si>
    <t>ο Ηριδανού</t>
  </si>
  <si>
    <t>ο Eridanus</t>
  </si>
  <si>
    <t>ωρι κ</t>
  </si>
  <si>
    <t>κ Ωρίωνος</t>
  </si>
  <si>
    <t>κ Orion</t>
  </si>
  <si>
    <t>μ 042</t>
  </si>
  <si>
    <t xml:space="preserve">Μ 42 Μέγα </t>
  </si>
  <si>
    <t>Νεφέλωμα του Ωρίωνα</t>
  </si>
  <si>
    <t>μ 078</t>
  </si>
  <si>
    <t>Μ78 Νεφέλωμα</t>
  </si>
  <si>
    <t>Ανάκλασης</t>
  </si>
  <si>
    <t>νγκ 2022</t>
  </si>
  <si>
    <t>NGC 2022 Πλανητικό</t>
  </si>
  <si>
    <t>Νεφέλωμα</t>
  </si>
  <si>
    <t>νγκ 2071</t>
  </si>
  <si>
    <t>NGC 2071 Νεφέλωμα</t>
  </si>
  <si>
    <t>λαγ α</t>
  </si>
  <si>
    <t>λαγ β</t>
  </si>
  <si>
    <t>λαγ γ</t>
  </si>
  <si>
    <t>λαγ δ</t>
  </si>
  <si>
    <t>λαγ ε</t>
  </si>
  <si>
    <t>λαγ ζ</t>
  </si>
  <si>
    <t>λαγ η</t>
  </si>
  <si>
    <t>λαγ μ</t>
  </si>
  <si>
    <t>α Λαγού</t>
  </si>
  <si>
    <t>β Λαγού</t>
  </si>
  <si>
    <t>γ Λαγού</t>
  </si>
  <si>
    <t>δ Λαγού</t>
  </si>
  <si>
    <t>ε Λαγού</t>
  </si>
  <si>
    <t>ζ Λαγού</t>
  </si>
  <si>
    <t>η Λαγού</t>
  </si>
  <si>
    <t>μ Λαγού</t>
  </si>
  <si>
    <t>α Lepus</t>
  </si>
  <si>
    <t>β Lepus</t>
  </si>
  <si>
    <t>γ Lepus</t>
  </si>
  <si>
    <t>δ Lepus</t>
  </si>
  <si>
    <t>ε Lepus</t>
  </si>
  <si>
    <t>ζ Lepus</t>
  </si>
  <si>
    <t>η Lepus</t>
  </si>
  <si>
    <t>μ Lepus</t>
  </si>
  <si>
    <t>μ 079</t>
  </si>
  <si>
    <t>Μ79 Σφαιρωτό</t>
  </si>
  <si>
    <t>Σμήνος</t>
  </si>
  <si>
    <t>εκ 0418</t>
  </si>
  <si>
    <t>IC 0418</t>
  </si>
  <si>
    <t>ηρι μ</t>
  </si>
  <si>
    <t>ηρι ν</t>
  </si>
  <si>
    <t>μ Ηριδανού</t>
  </si>
  <si>
    <t>ν Ηριδανού</t>
  </si>
  <si>
    <t>μ Eridanus</t>
  </si>
  <si>
    <t>ν Eridanus</t>
  </si>
  <si>
    <t>νγκ 1600</t>
  </si>
  <si>
    <t>νγκ 1535</t>
  </si>
  <si>
    <t>NGC 1600-11 Γαλαξίας</t>
  </si>
  <si>
    <t xml:space="preserve">200 Mly </t>
  </si>
  <si>
    <t>Το μάτι της Κλεοπάτρας</t>
  </si>
  <si>
    <t xml:space="preserve">NGC 1535 Πλ Νεφέλωμα  </t>
  </si>
  <si>
    <t>νγκ 1407</t>
  </si>
  <si>
    <t>NGC 1407-9,7 Γαλαξίας</t>
  </si>
  <si>
    <t>75 Mly Herschel</t>
  </si>
  <si>
    <t xml:space="preserve">124 Mly </t>
  </si>
  <si>
    <t>νγκ 1400</t>
  </si>
  <si>
    <t>NGC 1400-11 Γαλαξίας</t>
  </si>
  <si>
    <t>NGC 1400</t>
  </si>
  <si>
    <t>νγκ 1300</t>
  </si>
  <si>
    <t>NGC 1300-10,3 Γαλαξίας</t>
  </si>
  <si>
    <t>75 Mly John Herschel</t>
  </si>
  <si>
    <t>νγκ 1332</t>
  </si>
  <si>
    <t>NGC 1332-10,3 Γαλαξίας</t>
  </si>
  <si>
    <t>νγκ 1232</t>
  </si>
  <si>
    <t>NGC 1232-10,3 Γαλαξίας</t>
  </si>
  <si>
    <t xml:space="preserve">61 Mly </t>
  </si>
  <si>
    <t>νγκ 1297</t>
  </si>
  <si>
    <t>NGC 1297-11,8 Γαλαξίας</t>
  </si>
  <si>
    <t>NGC 1297</t>
  </si>
  <si>
    <t>ηρι τ4</t>
  </si>
  <si>
    <t>τ4 Ηριδανού</t>
  </si>
  <si>
    <t>τ4 Eridanus</t>
  </si>
  <si>
    <t>ηνι α</t>
  </si>
  <si>
    <t>ηνι β</t>
  </si>
  <si>
    <t>ηνι θ</t>
  </si>
  <si>
    <t>ηνι ι</t>
  </si>
  <si>
    <t>α Ηνιόχου</t>
  </si>
  <si>
    <t>β Ηνιόχου</t>
  </si>
  <si>
    <t>θ Ηνιόχου</t>
  </si>
  <si>
    <t>ι Ηνιόχου</t>
  </si>
  <si>
    <t>α Auriga</t>
  </si>
  <si>
    <t>β Auriga</t>
  </si>
  <si>
    <t>θ Auriga</t>
  </si>
  <si>
    <t>ι Auriga</t>
  </si>
  <si>
    <t>περ ξ</t>
  </si>
  <si>
    <t>ξ Περσέα</t>
  </si>
  <si>
    <t>ξ Perseus</t>
  </si>
  <si>
    <t>ταυ α</t>
  </si>
  <si>
    <t>ταυ β</t>
  </si>
  <si>
    <t>ταυ ζ</t>
  </si>
  <si>
    <t>Λαμπαδίας</t>
  </si>
  <si>
    <t>Aldebaran</t>
  </si>
  <si>
    <t>β Ταύρου</t>
  </si>
  <si>
    <t>ζ Ταύρου</t>
  </si>
  <si>
    <t>β Taurus</t>
  </si>
  <si>
    <t>ζ Taurus</t>
  </si>
  <si>
    <t>ωρι λ</t>
  </si>
  <si>
    <t>ταυ λ</t>
  </si>
  <si>
    <t>λ Ταύρου</t>
  </si>
  <si>
    <t>λ Taurus</t>
  </si>
  <si>
    <t>λ Ωρίωνος</t>
  </si>
  <si>
    <t>λ Orion</t>
  </si>
  <si>
    <t>εκ 2149</t>
  </si>
  <si>
    <t>μ 037</t>
  </si>
  <si>
    <t>μ 035</t>
  </si>
  <si>
    <t>μ 036</t>
  </si>
  <si>
    <t>μ 038</t>
  </si>
  <si>
    <t>Μ 35</t>
  </si>
  <si>
    <t>Μ 36</t>
  </si>
  <si>
    <t>Μ 37</t>
  </si>
  <si>
    <t>Μ 38</t>
  </si>
  <si>
    <t>νγκ 1857</t>
  </si>
  <si>
    <t>NGC 1857</t>
  </si>
  <si>
    <t>νγκ 1907</t>
  </si>
  <si>
    <t>NGC 1907</t>
  </si>
  <si>
    <t>νγκ 1499</t>
  </si>
  <si>
    <t>Νεφέλωμα εκπομπής</t>
  </si>
  <si>
    <t>νγκ 1514</t>
  </si>
  <si>
    <t>NGC 1514 Πλανητικό</t>
  </si>
  <si>
    <t>Νεφέλωμα Her</t>
  </si>
  <si>
    <t>NGC 1499 Καλιφόρνια</t>
  </si>
  <si>
    <t>νγκ 1647</t>
  </si>
  <si>
    <t>NGC 1647</t>
  </si>
  <si>
    <t>νγκ 1662</t>
  </si>
  <si>
    <t>NGC 1662</t>
  </si>
  <si>
    <t>Διάφοροι κατάλο</t>
  </si>
  <si>
    <t xml:space="preserve">αω </t>
  </si>
  <si>
    <t xml:space="preserve">διάφοροι </t>
  </si>
  <si>
    <t>κατάλογοι</t>
  </si>
  <si>
    <t>αντικειμένων</t>
  </si>
  <si>
    <t>αωπκ 190</t>
  </si>
  <si>
    <t xml:space="preserve">PK 190-17,1 </t>
  </si>
  <si>
    <t>Πλανητικό νεφέλωμα</t>
  </si>
  <si>
    <t>HD 81817</t>
  </si>
  <si>
    <t>HD 106112</t>
  </si>
  <si>
    <t>αετ ε</t>
  </si>
  <si>
    <t>αετ θ</t>
  </si>
  <si>
    <t>αετ δ</t>
  </si>
  <si>
    <t>δ Αετού</t>
  </si>
  <si>
    <t>δ Aquila</t>
  </si>
  <si>
    <t>αετ λ</t>
  </si>
  <si>
    <t>λ Αετού</t>
  </si>
  <si>
    <t>λ Aquila</t>
  </si>
  <si>
    <t>θ Αετού</t>
  </si>
  <si>
    <t>θ Aquila</t>
  </si>
  <si>
    <t>οφι θ</t>
  </si>
  <si>
    <t>οφι η</t>
  </si>
  <si>
    <t>οφι ν</t>
  </si>
  <si>
    <t>θ Όφι</t>
  </si>
  <si>
    <t>θ Serpens</t>
  </si>
  <si>
    <t>η Όφι</t>
  </si>
  <si>
    <t>η Serpens</t>
  </si>
  <si>
    <t>ν Όφι</t>
  </si>
  <si>
    <t>ν Serpens</t>
  </si>
  <si>
    <t>νγκ 6755</t>
  </si>
  <si>
    <t>νγκ 6760</t>
  </si>
  <si>
    <t>νγκ 6712</t>
  </si>
  <si>
    <t>νγκ 6539</t>
  </si>
  <si>
    <t>NGC 6760</t>
  </si>
  <si>
    <t>NGC 6755</t>
  </si>
  <si>
    <t>NGC 6712</t>
  </si>
  <si>
    <t>NGC 6539</t>
  </si>
  <si>
    <t>εκ 1276</t>
  </si>
  <si>
    <t>IC 1276</t>
  </si>
  <si>
    <t>IC 2149</t>
  </si>
  <si>
    <t>μ 025</t>
  </si>
  <si>
    <t>Μ 25</t>
  </si>
  <si>
    <t>εκ 4776</t>
  </si>
  <si>
    <t>IC 4776</t>
  </si>
  <si>
    <t>NGC 6302</t>
  </si>
  <si>
    <t>οφχ θ</t>
  </si>
  <si>
    <t>θ Οφιούχου</t>
  </si>
  <si>
    <t>θ Ophiuchus</t>
  </si>
  <si>
    <t>νγκ 6309</t>
  </si>
  <si>
    <t>NGC 6309</t>
  </si>
  <si>
    <t>νγκ 6369</t>
  </si>
  <si>
    <t>NGC 6369</t>
  </si>
  <si>
    <t>νγκ 6356</t>
  </si>
  <si>
    <t>NGC 6356</t>
  </si>
  <si>
    <t>σκο ν</t>
  </si>
  <si>
    <t>ν Σκορπιού</t>
  </si>
  <si>
    <t>ν Scorpius</t>
  </si>
  <si>
    <t>Ender</t>
  </si>
  <si>
    <t>μ 023</t>
  </si>
  <si>
    <t>μ 021</t>
  </si>
  <si>
    <t>M 21</t>
  </si>
  <si>
    <t>Μ 23</t>
  </si>
  <si>
    <t>μ 024</t>
  </si>
  <si>
    <t>Μ 24</t>
  </si>
  <si>
    <t>μ 018</t>
  </si>
  <si>
    <t>Μ 18</t>
  </si>
  <si>
    <t>Κύκνος ή Ωμέγα</t>
  </si>
  <si>
    <t>νγκ 6624</t>
  </si>
  <si>
    <t>NGC 6624</t>
  </si>
  <si>
    <t>NGC 6822-8,7 Γαλαξίας</t>
  </si>
  <si>
    <t xml:space="preserve"> 1,6 Mly Barnard</t>
  </si>
  <si>
    <t>Her Litle Gem</t>
  </si>
  <si>
    <t>NGC 6818 Πλαν. Νεφ.</t>
  </si>
  <si>
    <t xml:space="preserve">λεω </t>
  </si>
  <si>
    <t>λεω η</t>
  </si>
  <si>
    <t>νγκ 3319</t>
  </si>
  <si>
    <t>NGC 3319 - 10,8</t>
  </si>
  <si>
    <t>Γαλαξίας</t>
  </si>
  <si>
    <t>λμι 21</t>
  </si>
  <si>
    <t>21 Μικρού Λέοντα</t>
  </si>
  <si>
    <t>21 Leo Minor</t>
  </si>
  <si>
    <t>η Λέοντος</t>
  </si>
  <si>
    <t>η Leo</t>
  </si>
  <si>
    <t>λεω ρ</t>
  </si>
  <si>
    <t>ρ Λέοντος</t>
  </si>
  <si>
    <t>ρ Leo</t>
  </si>
  <si>
    <t>νγκ 3190</t>
  </si>
  <si>
    <t>NGC 3190-11 Γαλαξίας</t>
  </si>
  <si>
    <t>NGC 3193-11 Γαλαξίας</t>
  </si>
  <si>
    <t>NGC 3227-10,4 Γαλαξίας</t>
  </si>
  <si>
    <t>77 Mly Herschel</t>
  </si>
  <si>
    <t>νγκ 3166</t>
  </si>
  <si>
    <t>NGC 3166-10,5 Γαλαξίας</t>
  </si>
  <si>
    <t>NGC 3169-10,3 Γαλαξίας</t>
  </si>
  <si>
    <t>NGC 3115 Γαλαξίας</t>
  </si>
  <si>
    <t>32 Mly Herschel</t>
  </si>
  <si>
    <t>εξα γ</t>
  </si>
  <si>
    <t>γ εξάντα</t>
  </si>
  <si>
    <t>γ Sextans</t>
  </si>
  <si>
    <t>νγκ 3338</t>
  </si>
  <si>
    <t>NGC 3338-10,9 Γαλαξίας</t>
  </si>
  <si>
    <t>νγκ 3377</t>
  </si>
  <si>
    <t>NGC 3314-10,2 Γαλαξίας</t>
  </si>
  <si>
    <t xml:space="preserve">26 Mly </t>
  </si>
  <si>
    <t>νγκ 3412</t>
  </si>
  <si>
    <t>NGC 3312-10,4 Γαλαξίας</t>
  </si>
  <si>
    <t>νγκ 3371</t>
  </si>
  <si>
    <t>NGC 3371-9,9 Γαλαξίας</t>
  </si>
  <si>
    <t>NGC 3371</t>
  </si>
  <si>
    <t>νγκ 3489</t>
  </si>
  <si>
    <t>NGC 3489-10,2</t>
  </si>
  <si>
    <t>Herschel</t>
  </si>
  <si>
    <t>NGC 3628-9,6 Γαλαξίας</t>
  </si>
  <si>
    <t xml:space="preserve">40 Mly </t>
  </si>
  <si>
    <t>NGC 3810-10,6 Γαλαξίας</t>
  </si>
  <si>
    <t>νγκ 3646</t>
  </si>
  <si>
    <t>NGC 3646-10,8 Γαλαξίας</t>
  </si>
  <si>
    <t>νγκ 3842</t>
  </si>
  <si>
    <t>NGC 3842-11,8 Γαλαξίας</t>
  </si>
  <si>
    <t>331 Mly Herschel</t>
  </si>
  <si>
    <t>νγκ 3626</t>
  </si>
  <si>
    <t>NGC 3626-10,9 Γαλαξίας</t>
  </si>
  <si>
    <t>νγκ 3608</t>
  </si>
  <si>
    <t>NGC 3608-10,7 Γαλαξίας</t>
  </si>
  <si>
    <t>NGC 3607-9,9 Γαλαξίας</t>
  </si>
  <si>
    <t>παρ ο</t>
  </si>
  <si>
    <t>ο Παρθένου</t>
  </si>
  <si>
    <t>ο Virgo</t>
  </si>
  <si>
    <t>παρ ν</t>
  </si>
  <si>
    <t>ν Παρθένου</t>
  </si>
  <si>
    <t>ν Virgo</t>
  </si>
  <si>
    <t>NGC 3640-10,3 Γαλαξίας</t>
  </si>
  <si>
    <t>NGC 3521-9,2 Γαλαξίας</t>
  </si>
  <si>
    <t>ωωω ψ</t>
  </si>
  <si>
    <t xml:space="preserve"> - </t>
  </si>
  <si>
    <t xml:space="preserve"> -</t>
  </si>
  <si>
    <t>NGC 6884 Το παλνητικό</t>
  </si>
  <si>
    <t xml:space="preserve"> που βλεφαρίζει</t>
  </si>
  <si>
    <r>
      <t>NGC=</t>
    </r>
    <r>
      <rPr>
        <sz val="11"/>
        <color rgb="FF00B050"/>
        <rFont val="Times New Roman"/>
        <family val="1"/>
        <charset val="161"/>
      </rPr>
      <t>νγκ</t>
    </r>
  </si>
  <si>
    <r>
      <t>IC=</t>
    </r>
    <r>
      <rPr>
        <sz val="11"/>
        <color rgb="FF00B050"/>
        <rFont val="Times New Roman"/>
        <family val="1"/>
        <charset val="161"/>
      </rPr>
      <t xml:space="preserve">εκ </t>
    </r>
    <r>
      <rPr>
        <sz val="11"/>
        <color rgb="FFFF0000"/>
        <rFont val="Times New Roman"/>
        <family val="1"/>
        <charset val="161"/>
      </rPr>
      <t xml:space="preserve">  Μ=</t>
    </r>
    <r>
      <rPr>
        <sz val="11"/>
        <color rgb="FF00B050"/>
        <rFont val="Times New Roman"/>
        <family val="1"/>
        <charset val="161"/>
      </rPr>
      <t>μ</t>
    </r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</si>
</sst>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sz val="11"/>
      <color theme="3" tint="0.3999755851924192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9" tint="0.39997558519241921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sz val="11"/>
      <color rgb="FF00B050"/>
      <name val="Times New Roman"/>
      <family val="1"/>
      <charset val="161"/>
    </font>
    <font>
      <sz val="11"/>
      <color rgb="FFC00000"/>
      <name val="Times New Roman"/>
      <family val="1"/>
      <charset val="161"/>
    </font>
    <font>
      <sz val="11"/>
      <color rgb="FF00B050"/>
      <name val="Times New Roman"/>
      <family val="1"/>
      <charset val="161"/>
    </font>
    <font>
      <sz val="11"/>
      <color rgb="FF7030A0"/>
      <name val="Times New Roman"/>
      <family val="1"/>
      <charset val="161"/>
    </font>
    <font>
      <sz val="11"/>
      <color theme="5" tint="-0.249977111117893"/>
      <name val="Times New Roman"/>
      <family val="1"/>
      <charset val="161"/>
    </font>
    <font>
      <b/>
      <sz val="11"/>
      <color theme="5" tint="-0.249977111117893"/>
      <name val="Times New Roman"/>
      <family val="1"/>
      <charset val="161"/>
    </font>
    <font>
      <sz val="8"/>
      <color theme="1"/>
      <name val="Calibri"/>
      <family val="2"/>
      <charset val="161"/>
      <scheme val="minor"/>
    </font>
    <font>
      <b/>
      <sz val="11"/>
      <color rgb="FFC00000"/>
      <name val="Times New Roman"/>
      <family val="1"/>
      <charset val="161"/>
    </font>
    <font>
      <b/>
      <sz val="16"/>
      <color theme="1"/>
      <name val="Times New Roman"/>
      <family val="1"/>
      <charset val="161"/>
    </font>
    <font>
      <sz val="11"/>
      <color theme="6" tint="-0.499984740745262"/>
      <name val="Calibri"/>
      <family val="2"/>
      <charset val="161"/>
      <scheme val="minor"/>
    </font>
    <font>
      <sz val="11"/>
      <color rgb="FFFF0000"/>
      <name val="Times New Roman"/>
      <family val="1"/>
      <charset val="161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3" borderId="0" xfId="0" applyFill="1"/>
    <xf numFmtId="0" fontId="0" fillId="3" borderId="0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5" xfId="0" applyFill="1" applyBorder="1"/>
    <xf numFmtId="0" fontId="1" fillId="4" borderId="6" xfId="0" applyFont="1" applyFill="1" applyBorder="1"/>
    <xf numFmtId="0" fontId="0" fillId="4" borderId="11" xfId="0" applyFill="1" applyBorder="1"/>
    <xf numFmtId="0" fontId="0" fillId="5" borderId="4" xfId="0" applyFill="1" applyBorder="1"/>
    <xf numFmtId="0" fontId="1" fillId="5" borderId="1" xfId="0" applyFont="1" applyFill="1" applyBorder="1"/>
    <xf numFmtId="0" fontId="0" fillId="5" borderId="6" xfId="0" applyFill="1" applyBorder="1"/>
    <xf numFmtId="0" fontId="0" fillId="5" borderId="11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7" xfId="0" applyFill="1" applyBorder="1"/>
    <xf numFmtId="0" fontId="0" fillId="6" borderId="11" xfId="0" applyFill="1" applyBorder="1"/>
    <xf numFmtId="0" fontId="0" fillId="7" borderId="2" xfId="0" applyFill="1" applyBorder="1"/>
    <xf numFmtId="0" fontId="4" fillId="8" borderId="2" xfId="0" applyFont="1" applyFill="1" applyBorder="1"/>
    <xf numFmtId="0" fontId="2" fillId="9" borderId="2" xfId="0" applyFont="1" applyFill="1" applyBorder="1"/>
    <xf numFmtId="0" fontId="3" fillId="0" borderId="0" xfId="0" applyFont="1"/>
    <xf numFmtId="0" fontId="0" fillId="10" borderId="2" xfId="0" applyFill="1" applyBorder="1"/>
    <xf numFmtId="0" fontId="0" fillId="11" borderId="2" xfId="0" applyFill="1" applyBorder="1"/>
    <xf numFmtId="0" fontId="0" fillId="0" borderId="2" xfId="0" applyFill="1" applyBorder="1"/>
    <xf numFmtId="0" fontId="0" fillId="12" borderId="0" xfId="0" applyFill="1"/>
    <xf numFmtId="0" fontId="0" fillId="0" borderId="1" xfId="0" applyBorder="1"/>
    <xf numFmtId="0" fontId="0" fillId="4" borderId="0" xfId="0" applyFill="1" applyBorder="1"/>
    <xf numFmtId="0" fontId="1" fillId="4" borderId="0" xfId="0" applyFont="1" applyFill="1" applyBorder="1"/>
    <xf numFmtId="0" fontId="1" fillId="3" borderId="0" xfId="0" applyFont="1" applyFill="1"/>
    <xf numFmtId="0" fontId="0" fillId="5" borderId="0" xfId="0" applyFill="1"/>
    <xf numFmtId="0" fontId="0" fillId="13" borderId="0" xfId="0" applyFill="1"/>
    <xf numFmtId="0" fontId="0" fillId="13" borderId="0" xfId="0" applyFill="1" applyBorder="1"/>
    <xf numFmtId="0" fontId="0" fillId="14" borderId="0" xfId="0" applyFill="1" applyBorder="1"/>
    <xf numFmtId="0" fontId="0" fillId="14" borderId="0" xfId="0" applyFill="1"/>
    <xf numFmtId="0" fontId="1" fillId="14" borderId="0" xfId="0" applyFont="1" applyFill="1"/>
    <xf numFmtId="0" fontId="1" fillId="0" borderId="0" xfId="0" applyFont="1"/>
    <xf numFmtId="0" fontId="0" fillId="0" borderId="0" xfId="0" applyBorder="1"/>
    <xf numFmtId="0" fontId="0" fillId="15" borderId="0" xfId="0" applyFill="1"/>
    <xf numFmtId="0" fontId="6" fillId="15" borderId="0" xfId="0" applyFont="1" applyFill="1"/>
    <xf numFmtId="0" fontId="0" fillId="11" borderId="0" xfId="0" applyFill="1"/>
    <xf numFmtId="0" fontId="0" fillId="4" borderId="0" xfId="0" applyFill="1"/>
    <xf numFmtId="0" fontId="0" fillId="16" borderId="0" xfId="0" applyFill="1"/>
    <xf numFmtId="0" fontId="0" fillId="17" borderId="0" xfId="0" applyFill="1"/>
    <xf numFmtId="0" fontId="5" fillId="0" borderId="0" xfId="0" applyFont="1"/>
    <xf numFmtId="0" fontId="0" fillId="2" borderId="0" xfId="0" applyFill="1" applyBorder="1"/>
    <xf numFmtId="0" fontId="0" fillId="2" borderId="3" xfId="0" applyFill="1" applyBorder="1"/>
    <xf numFmtId="0" fontId="9" fillId="0" borderId="2" xfId="0" applyFont="1" applyFill="1" applyBorder="1"/>
    <xf numFmtId="0" fontId="0" fillId="0" borderId="2" xfId="0" applyFont="1" applyFill="1" applyBorder="1"/>
    <xf numFmtId="0" fontId="10" fillId="11" borderId="2" xfId="0" applyFont="1" applyFill="1" applyBorder="1"/>
    <xf numFmtId="0" fontId="0" fillId="0" borderId="0" xfId="0" applyFill="1"/>
    <xf numFmtId="14" fontId="0" fillId="0" borderId="0" xfId="0" applyNumberFormat="1"/>
    <xf numFmtId="0" fontId="11" fillId="10" borderId="0" xfId="0" applyFont="1" applyFill="1"/>
    <xf numFmtId="0" fontId="0" fillId="0" borderId="3" xfId="0" applyFill="1" applyBorder="1"/>
    <xf numFmtId="0" fontId="11" fillId="2" borderId="0" xfId="0" applyFont="1" applyFill="1"/>
    <xf numFmtId="0" fontId="11" fillId="18" borderId="0" xfId="0" applyFont="1" applyFill="1"/>
    <xf numFmtId="0" fontId="12" fillId="18" borderId="0" xfId="0" applyFont="1" applyFill="1"/>
    <xf numFmtId="0" fontId="11" fillId="18" borderId="8" xfId="0" applyFont="1" applyFill="1" applyBorder="1"/>
    <xf numFmtId="0" fontId="11" fillId="18" borderId="9" xfId="0" applyFont="1" applyFill="1" applyBorder="1"/>
    <xf numFmtId="0" fontId="13" fillId="18" borderId="10" xfId="0" applyFont="1" applyFill="1" applyBorder="1"/>
    <xf numFmtId="0" fontId="11" fillId="18" borderId="14" xfId="0" applyFont="1" applyFill="1" applyBorder="1"/>
    <xf numFmtId="0" fontId="11" fillId="18" borderId="7" xfId="0" applyFont="1" applyFill="1" applyBorder="1"/>
    <xf numFmtId="0" fontId="11" fillId="18" borderId="11" xfId="0" applyFont="1" applyFill="1" applyBorder="1"/>
    <xf numFmtId="0" fontId="11" fillId="18" borderId="12" xfId="0" applyFont="1" applyFill="1" applyBorder="1"/>
    <xf numFmtId="0" fontId="15" fillId="18" borderId="0" xfId="0" applyFont="1" applyFill="1"/>
    <xf numFmtId="164" fontId="16" fillId="18" borderId="4" xfId="0" applyNumberFormat="1" applyFont="1" applyFill="1" applyBorder="1"/>
    <xf numFmtId="164" fontId="16" fillId="18" borderId="1" xfId="1" applyNumberFormat="1" applyFont="1" applyFill="1" applyBorder="1"/>
    <xf numFmtId="2" fontId="16" fillId="18" borderId="4" xfId="1" applyNumberFormat="1" applyFont="1" applyFill="1" applyBorder="1"/>
    <xf numFmtId="2" fontId="16" fillId="18" borderId="1" xfId="1" applyNumberFormat="1" applyFont="1" applyFill="1" applyBorder="1"/>
    <xf numFmtId="0" fontId="17" fillId="18" borderId="0" xfId="0" applyFont="1" applyFill="1" applyBorder="1"/>
    <xf numFmtId="0" fontId="11" fillId="2" borderId="0" xfId="0" applyFont="1" applyFill="1" applyBorder="1"/>
    <xf numFmtId="0" fontId="11" fillId="18" borderId="0" xfId="0" applyFont="1" applyFill="1" applyBorder="1"/>
    <xf numFmtId="0" fontId="11" fillId="18" borderId="4" xfId="0" applyFont="1" applyFill="1" applyBorder="1"/>
    <xf numFmtId="164" fontId="18" fillId="18" borderId="1" xfId="0" applyNumberFormat="1" applyFont="1" applyFill="1" applyBorder="1"/>
    <xf numFmtId="2" fontId="18" fillId="18" borderId="1" xfId="1" applyNumberFormat="1" applyFont="1" applyFill="1" applyBorder="1"/>
    <xf numFmtId="0" fontId="15" fillId="2" borderId="0" xfId="0" applyFont="1" applyFill="1"/>
    <xf numFmtId="0" fontId="11" fillId="0" borderId="1" xfId="0" applyFont="1" applyBorder="1"/>
    <xf numFmtId="0" fontId="0" fillId="7" borderId="1" xfId="0" applyFill="1" applyBorder="1"/>
    <xf numFmtId="0" fontId="0" fillId="19" borderId="2" xfId="0" applyFill="1" applyBorder="1"/>
    <xf numFmtId="0" fontId="0" fillId="19" borderId="3" xfId="0" applyFill="1" applyBorder="1"/>
    <xf numFmtId="0" fontId="0" fillId="7" borderId="3" xfId="0" applyFill="1" applyBorder="1"/>
    <xf numFmtId="43" fontId="16" fillId="2" borderId="0" xfId="1" applyFont="1" applyFill="1"/>
    <xf numFmtId="0" fontId="21" fillId="2" borderId="0" xfId="0" applyFont="1" applyFill="1"/>
    <xf numFmtId="0" fontId="14" fillId="2" borderId="0" xfId="0" applyFont="1" applyFill="1"/>
    <xf numFmtId="1" fontId="16" fillId="18" borderId="4" xfId="0" applyNumberFormat="1" applyFont="1" applyFill="1" applyBorder="1"/>
    <xf numFmtId="1" fontId="18" fillId="18" borderId="1" xfId="0" applyNumberFormat="1" applyFont="1" applyFill="1" applyBorder="1"/>
    <xf numFmtId="1" fontId="16" fillId="18" borderId="1" xfId="1" applyNumberFormat="1" applyFont="1" applyFill="1" applyBorder="1"/>
    <xf numFmtId="0" fontId="14" fillId="18" borderId="0" xfId="0" applyFont="1" applyFill="1"/>
    <xf numFmtId="0" fontId="21" fillId="18" borderId="0" xfId="0" applyFont="1" applyFill="1"/>
    <xf numFmtId="0" fontId="2" fillId="0" borderId="2" xfId="0" applyFont="1" applyFill="1" applyBorder="1"/>
    <xf numFmtId="2" fontId="11" fillId="18" borderId="0" xfId="1" applyNumberFormat="1" applyFont="1" applyFill="1"/>
    <xf numFmtId="2" fontId="13" fillId="18" borderId="0" xfId="1" applyNumberFormat="1" applyFont="1" applyFill="1"/>
    <xf numFmtId="2" fontId="11" fillId="18" borderId="1" xfId="1" applyNumberFormat="1" applyFont="1" applyFill="1" applyBorder="1"/>
    <xf numFmtId="2" fontId="11" fillId="18" borderId="0" xfId="1" applyNumberFormat="1" applyFont="1" applyFill="1" applyBorder="1"/>
    <xf numFmtId="2" fontId="11" fillId="18" borderId="14" xfId="1" applyNumberFormat="1" applyFont="1" applyFill="1" applyBorder="1"/>
    <xf numFmtId="2" fontId="11" fillId="18" borderId="0" xfId="0" applyNumberFormat="1" applyFont="1" applyFill="1"/>
    <xf numFmtId="2" fontId="11" fillId="18" borderId="1" xfId="0" applyNumberFormat="1" applyFont="1" applyFill="1" applyBorder="1"/>
    <xf numFmtId="2" fontId="11" fillId="18" borderId="9" xfId="1" applyNumberFormat="1" applyFont="1" applyFill="1" applyBorder="1"/>
    <xf numFmtId="0" fontId="13" fillId="18" borderId="3" xfId="0" applyFont="1" applyFill="1" applyBorder="1"/>
    <xf numFmtId="0" fontId="13" fillId="18" borderId="7" xfId="0" applyFont="1" applyFill="1" applyBorder="1"/>
    <xf numFmtId="0" fontId="13" fillId="18" borderId="8" xfId="0" applyFont="1" applyFill="1" applyBorder="1"/>
    <xf numFmtId="43" fontId="22" fillId="18" borderId="13" xfId="1" applyNumberFormat="1" applyFont="1" applyFill="1" applyBorder="1"/>
    <xf numFmtId="43" fontId="22" fillId="18" borderId="12" xfId="1" applyNumberFormat="1" applyFont="1" applyFill="1" applyBorder="1"/>
    <xf numFmtId="43" fontId="22" fillId="18" borderId="10" xfId="1" applyNumberFormat="1" applyFont="1" applyFill="1" applyBorder="1"/>
    <xf numFmtId="0" fontId="23" fillId="20" borderId="2" xfId="0" applyFont="1" applyFill="1" applyBorder="1"/>
    <xf numFmtId="0" fontId="23" fillId="20" borderId="3" xfId="0" applyFont="1" applyFill="1" applyBorder="1"/>
    <xf numFmtId="44" fontId="15" fillId="2" borderId="0" xfId="0" applyNumberFormat="1" applyFont="1" applyFill="1" applyBorder="1"/>
    <xf numFmtId="0" fontId="24" fillId="2" borderId="0" xfId="0" applyFont="1" applyFill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90"/>
  <sheetViews>
    <sheetView tabSelected="1" topLeftCell="Y9" zoomScale="140" zoomScaleNormal="140" workbookViewId="0">
      <selection activeCell="AD32" sqref="AD32"/>
    </sheetView>
  </sheetViews>
  <sheetFormatPr defaultRowHeight="15"/>
  <cols>
    <col min="1" max="1" width="21.42578125" customWidth="1"/>
    <col min="2" max="2" width="22.42578125" customWidth="1"/>
    <col min="3" max="3" width="3.140625" style="1" customWidth="1"/>
    <col min="4" max="4" width="16.42578125" style="2" customWidth="1"/>
    <col min="5" max="6" width="9.140625" style="2"/>
    <col min="7" max="7" width="10.85546875" style="2" customWidth="1"/>
    <col min="8" max="8" width="11.140625" style="2" customWidth="1"/>
    <col min="9" max="9" width="12.28515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8.5703125" style="27" customWidth="1"/>
    <col min="14" max="14" width="16.7109375" style="56" customWidth="1"/>
    <col min="15" max="15" width="3.42578125" style="49" customWidth="1"/>
    <col min="16" max="16" width="9.140625" style="3"/>
    <col min="17" max="18" width="9.140625" style="4"/>
    <col min="19" max="19" width="42.140625" customWidth="1"/>
    <col min="20" max="20" width="11.140625" customWidth="1"/>
    <col min="22" max="22" width="11.140625" customWidth="1"/>
    <col min="23" max="23" width="6.42578125" customWidth="1"/>
    <col min="24" max="24" width="11" customWidth="1"/>
    <col min="25" max="25" width="4.140625" customWidth="1"/>
    <col min="26" max="26" width="12.140625" customWidth="1"/>
    <col min="28" max="28" width="14.140625" bestFit="1" customWidth="1"/>
    <col min="29" max="29" width="17.85546875" customWidth="1"/>
    <col min="30" max="30" width="12.140625" customWidth="1"/>
    <col min="31" max="31" width="12.85546875" bestFit="1" customWidth="1"/>
    <col min="32" max="32" width="9.42578125" customWidth="1"/>
    <col min="33" max="33" width="13.28515625" customWidth="1"/>
    <col min="34" max="34" width="12.7109375" customWidth="1"/>
    <col min="35" max="35" width="4.28515625" customWidth="1"/>
    <col min="36" max="36" width="8.5703125" customWidth="1"/>
    <col min="37" max="37" width="14.85546875" customWidth="1"/>
    <col min="38" max="38" width="20.7109375" customWidth="1"/>
    <col min="44" max="44" width="31.7109375" customWidth="1"/>
    <col min="45" max="45" width="12.42578125" customWidth="1"/>
    <col min="46" max="46" width="55.85546875" customWidth="1"/>
    <col min="48" max="48" width="29.7109375" customWidth="1"/>
  </cols>
  <sheetData>
    <row r="1" spans="1:57">
      <c r="A1" s="5"/>
      <c r="B1" s="5"/>
      <c r="C1" s="6"/>
      <c r="D1" s="6" t="s">
        <v>13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57">
      <c r="A2" s="54">
        <v>42472</v>
      </c>
      <c r="B2">
        <v>92</v>
      </c>
      <c r="D2" s="16"/>
      <c r="E2" s="17"/>
      <c r="F2" s="18"/>
      <c r="G2" s="8" t="s">
        <v>8</v>
      </c>
      <c r="H2" s="9" t="s">
        <v>9</v>
      </c>
      <c r="I2" s="10" t="s">
        <v>12</v>
      </c>
      <c r="J2" s="12" t="s">
        <v>10</v>
      </c>
      <c r="K2" s="13" t="s">
        <v>11</v>
      </c>
      <c r="L2" s="14"/>
      <c r="M2" s="81" t="s">
        <v>849</v>
      </c>
      <c r="N2" s="82" t="s">
        <v>849</v>
      </c>
      <c r="P2" s="7"/>
      <c r="Q2" s="6"/>
      <c r="R2" s="6"/>
      <c r="S2" s="5" t="s">
        <v>104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57">
      <c r="A3" s="54">
        <v>42474</v>
      </c>
      <c r="B3">
        <v>231</v>
      </c>
      <c r="D3" s="19" t="s">
        <v>1</v>
      </c>
      <c r="E3" s="20" t="s">
        <v>2</v>
      </c>
      <c r="F3" s="20" t="s">
        <v>3</v>
      </c>
      <c r="G3" s="11" t="s">
        <v>4</v>
      </c>
      <c r="H3" s="11" t="s">
        <v>5</v>
      </c>
      <c r="I3" s="11" t="s">
        <v>6</v>
      </c>
      <c r="J3" s="15" t="s">
        <v>7</v>
      </c>
      <c r="K3" s="15" t="s">
        <v>5</v>
      </c>
      <c r="L3" s="15" t="s">
        <v>6</v>
      </c>
      <c r="M3" s="81" t="s">
        <v>851</v>
      </c>
      <c r="N3" s="82" t="s">
        <v>850</v>
      </c>
      <c r="S3" s="32" t="s">
        <v>117</v>
      </c>
      <c r="T3" s="5"/>
      <c r="U3" s="5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>
      <c r="A4" s="54">
        <v>42477</v>
      </c>
      <c r="B4">
        <v>255</v>
      </c>
      <c r="D4" s="21" t="s">
        <v>15</v>
      </c>
      <c r="E4" s="21" t="s">
        <v>641</v>
      </c>
      <c r="F4" s="21" t="s">
        <v>641</v>
      </c>
      <c r="G4" s="21" t="s">
        <v>102</v>
      </c>
      <c r="H4" s="21" t="s">
        <v>15</v>
      </c>
      <c r="I4" s="21" t="s">
        <v>15</v>
      </c>
      <c r="J4" s="21" t="s">
        <v>102</v>
      </c>
      <c r="K4" s="21" t="s">
        <v>711</v>
      </c>
      <c r="L4" s="21" t="s">
        <v>712</v>
      </c>
      <c r="M4" s="21" t="s">
        <v>936</v>
      </c>
      <c r="N4" s="21" t="s">
        <v>711</v>
      </c>
      <c r="S4" s="28" t="s">
        <v>105</v>
      </c>
      <c r="T4" s="29" t="str">
        <f>AD30</f>
        <v>ωωω ψ</v>
      </c>
      <c r="U4" s="5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R4" s="42" t="s">
        <v>139</v>
      </c>
      <c r="AS4" s="42" t="s">
        <v>140</v>
      </c>
      <c r="AT4" s="43" t="s">
        <v>141</v>
      </c>
      <c r="AU4" s="44"/>
      <c r="AV4" s="44" t="s">
        <v>142</v>
      </c>
      <c r="AW4" s="44" t="s">
        <v>143</v>
      </c>
      <c r="AX4" s="44"/>
      <c r="AY4" s="44"/>
      <c r="AZ4" s="44"/>
      <c r="BA4" s="44"/>
      <c r="BB4" s="44"/>
      <c r="BC4" s="44"/>
      <c r="BD4" s="44"/>
      <c r="BE4" s="44"/>
    </row>
    <row r="5" spans="1:57">
      <c r="A5" s="54">
        <v>42478</v>
      </c>
      <c r="B5">
        <v>319</v>
      </c>
      <c r="D5" s="27"/>
      <c r="E5" s="27" t="s">
        <v>1548</v>
      </c>
      <c r="F5" s="27" t="s">
        <v>1548</v>
      </c>
      <c r="G5" s="27">
        <v>19</v>
      </c>
      <c r="H5" s="27">
        <v>50</v>
      </c>
      <c r="I5" s="27">
        <v>47</v>
      </c>
      <c r="J5" s="27">
        <v>8</v>
      </c>
      <c r="K5" s="27">
        <v>52</v>
      </c>
      <c r="L5" s="27">
        <v>6</v>
      </c>
      <c r="M5" s="27" t="s">
        <v>1552</v>
      </c>
      <c r="N5" s="27" t="s">
        <v>1557</v>
      </c>
      <c r="S5" t="s">
        <v>106</v>
      </c>
      <c r="T5" t="str">
        <f>LOOKUP(T4,E4:E790,F4:F790)</f>
        <v>ωωω ψ</v>
      </c>
      <c r="U5" s="5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R5" s="39" t="s">
        <v>144</v>
      </c>
      <c r="AT5" t="s">
        <v>145</v>
      </c>
      <c r="AU5">
        <f>IF(AS13=0,0,1)</f>
        <v>0</v>
      </c>
      <c r="AV5" t="s">
        <v>146</v>
      </c>
      <c r="AW5">
        <f>AU12-AU14</f>
        <v>0</v>
      </c>
    </row>
    <row r="6" spans="1:57">
      <c r="A6" s="54">
        <v>42521</v>
      </c>
      <c r="B6">
        <v>509</v>
      </c>
      <c r="D6" s="27"/>
      <c r="E6" s="27" t="s">
        <v>1549</v>
      </c>
      <c r="F6" s="27" t="s">
        <v>1549</v>
      </c>
      <c r="G6" s="27">
        <v>19</v>
      </c>
      <c r="H6" s="27">
        <v>55</v>
      </c>
      <c r="I6" s="27">
        <v>18.8</v>
      </c>
      <c r="J6" s="27">
        <v>6</v>
      </c>
      <c r="K6" s="27">
        <v>24</v>
      </c>
      <c r="L6" s="27">
        <v>24</v>
      </c>
      <c r="M6" s="27" t="s">
        <v>1553</v>
      </c>
      <c r="N6" s="27" t="s">
        <v>1558</v>
      </c>
      <c r="S6" t="s">
        <v>107</v>
      </c>
      <c r="T6" t="str">
        <f>IF(T5=T4,T4,F789)</f>
        <v>ωωω ψ</v>
      </c>
      <c r="U6" s="5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R6" s="44" t="s">
        <v>142</v>
      </c>
      <c r="AS6" s="44" t="s">
        <v>143</v>
      </c>
      <c r="AT6" t="s">
        <v>147</v>
      </c>
      <c r="AU6">
        <f>IF(AS21=0,0,1)</f>
        <v>0</v>
      </c>
      <c r="AV6" s="45" t="s">
        <v>148</v>
      </c>
      <c r="AW6" s="45"/>
    </row>
    <row r="7" spans="1:57">
      <c r="A7" s="54">
        <v>42575</v>
      </c>
      <c r="B7">
        <v>670</v>
      </c>
      <c r="D7" s="27"/>
      <c r="E7" s="27" t="s">
        <v>1550</v>
      </c>
      <c r="F7" s="27" t="s">
        <v>1550</v>
      </c>
      <c r="G7" s="27">
        <v>19</v>
      </c>
      <c r="H7" s="27">
        <v>46</v>
      </c>
      <c r="I7" s="27">
        <v>15.6</v>
      </c>
      <c r="J7" s="27">
        <v>10</v>
      </c>
      <c r="K7" s="27">
        <v>36</v>
      </c>
      <c r="L7" s="27">
        <v>43</v>
      </c>
      <c r="M7" s="27" t="s">
        <v>1554</v>
      </c>
      <c r="N7" s="27" t="s">
        <v>1559</v>
      </c>
      <c r="S7" s="30" t="s">
        <v>111</v>
      </c>
      <c r="T7" s="31" t="s">
        <v>112</v>
      </c>
      <c r="U7" s="5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R7" t="s">
        <v>149</v>
      </c>
      <c r="AS7" s="29" t="str">
        <f>IF(AP33&gt;24,"ΛΑΘΟΣ","")</f>
        <v/>
      </c>
      <c r="AT7" t="s">
        <v>150</v>
      </c>
      <c r="AU7">
        <f>IF(AS31=0,0,1)</f>
        <v>0</v>
      </c>
      <c r="AV7" t="s">
        <v>151</v>
      </c>
      <c r="AW7">
        <f>IF(AW5&lt;0,AW5,0)</f>
        <v>0</v>
      </c>
    </row>
    <row r="8" spans="1:57">
      <c r="A8" s="54">
        <v>42588</v>
      </c>
      <c r="B8">
        <v>690</v>
      </c>
      <c r="D8" s="27"/>
      <c r="E8" s="27" t="s">
        <v>2329</v>
      </c>
      <c r="F8" s="27" t="s">
        <v>2329</v>
      </c>
      <c r="G8" s="27">
        <v>19</v>
      </c>
      <c r="H8" s="27">
        <v>25</v>
      </c>
      <c r="I8" s="27">
        <v>29.9</v>
      </c>
      <c r="J8" s="27">
        <v>3</v>
      </c>
      <c r="K8" s="27">
        <v>6</v>
      </c>
      <c r="L8" s="27">
        <v>53</v>
      </c>
      <c r="M8" s="27" t="s">
        <v>2330</v>
      </c>
      <c r="N8" s="27" t="s">
        <v>2331</v>
      </c>
      <c r="S8" t="s">
        <v>108</v>
      </c>
      <c r="T8" s="29" t="str">
        <f>LOOKUP(T6,F4:F790,G4:G790)</f>
        <v xml:space="preserve"> -</v>
      </c>
      <c r="U8" s="5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R8" t="s">
        <v>152</v>
      </c>
      <c r="AS8" s="29" t="str">
        <f>IF(AP33&gt;24,"Καταχώρηση","")</f>
        <v/>
      </c>
      <c r="AT8" t="s">
        <v>153</v>
      </c>
      <c r="AU8">
        <f>IF(AS39=0,0,1)</f>
        <v>0</v>
      </c>
      <c r="AV8" t="s">
        <v>154</v>
      </c>
      <c r="AW8" s="40">
        <f>IF(AW7&gt;-12,AW7,0)</f>
        <v>0</v>
      </c>
    </row>
    <row r="9" spans="1:57">
      <c r="A9" s="54">
        <v>42601</v>
      </c>
      <c r="B9">
        <v>749</v>
      </c>
      <c r="D9" s="27"/>
      <c r="E9" s="27" t="s">
        <v>2327</v>
      </c>
      <c r="F9" s="27" t="s">
        <v>2327</v>
      </c>
      <c r="G9" s="27">
        <v>18</v>
      </c>
      <c r="H9" s="27">
        <v>59</v>
      </c>
      <c r="I9" s="27">
        <v>37.4</v>
      </c>
      <c r="J9" s="27">
        <v>15</v>
      </c>
      <c r="K9" s="27">
        <v>4</v>
      </c>
      <c r="L9" s="27">
        <v>6</v>
      </c>
      <c r="M9" s="27" t="s">
        <v>1555</v>
      </c>
      <c r="N9" s="27" t="s">
        <v>1560</v>
      </c>
      <c r="S9" t="s">
        <v>109</v>
      </c>
      <c r="T9" s="29" t="str">
        <f>LOOKUP(T6,F4:F790,H4:H790)</f>
        <v xml:space="preserve"> - </v>
      </c>
      <c r="U9" s="5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R9" t="s">
        <v>155</v>
      </c>
      <c r="AS9" s="29" t="str">
        <f>IF(AP33&lt;0,"ΛΑΘΟΣ","")</f>
        <v/>
      </c>
      <c r="AT9" t="s">
        <v>156</v>
      </c>
      <c r="AU9">
        <f>AU5+AU6+AU7+AU8</f>
        <v>0</v>
      </c>
      <c r="AV9" t="s">
        <v>157</v>
      </c>
      <c r="AW9" s="29">
        <f>AW8*60</f>
        <v>0</v>
      </c>
    </row>
    <row r="10" spans="1:57">
      <c r="A10" s="54">
        <v>42625</v>
      </c>
      <c r="B10">
        <v>772</v>
      </c>
      <c r="D10" s="27"/>
      <c r="E10" s="27" t="s">
        <v>1551</v>
      </c>
      <c r="F10" s="27" t="s">
        <v>1551</v>
      </c>
      <c r="G10" s="27">
        <v>19</v>
      </c>
      <c r="H10" s="27">
        <v>5</v>
      </c>
      <c r="I10" s="27">
        <v>24.6</v>
      </c>
      <c r="J10" s="27">
        <v>13</v>
      </c>
      <c r="K10" s="27">
        <v>51</v>
      </c>
      <c r="L10" s="27">
        <v>43</v>
      </c>
      <c r="M10" s="27" t="s">
        <v>1556</v>
      </c>
      <c r="N10" s="27" t="s">
        <v>1561</v>
      </c>
      <c r="S10" t="s">
        <v>110</v>
      </c>
      <c r="T10" s="29" t="str">
        <f>LOOKUP(T6,F4:F790,I4:I790)</f>
        <v xml:space="preserve"> - </v>
      </c>
      <c r="U10" s="53"/>
      <c r="V10" s="1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"/>
      <c r="AR10" t="s">
        <v>158</v>
      </c>
      <c r="AS10" s="29" t="str">
        <f>IF(AP33&lt;0,"Καταχώριση","")</f>
        <v/>
      </c>
      <c r="AT10" t="s">
        <v>159</v>
      </c>
      <c r="AU10">
        <f>IF(AU9&lt;4,0,1)</f>
        <v>0</v>
      </c>
      <c r="AV10" t="s">
        <v>160</v>
      </c>
      <c r="AW10" s="29">
        <f>AW9/10</f>
        <v>0</v>
      </c>
    </row>
    <row r="11" spans="1:57">
      <c r="A11" s="54">
        <v>42635</v>
      </c>
      <c r="B11">
        <v>790</v>
      </c>
      <c r="D11" s="27"/>
      <c r="E11" s="27" t="s">
        <v>2328</v>
      </c>
      <c r="F11" s="27" t="s">
        <v>2328</v>
      </c>
      <c r="G11" s="27">
        <v>20</v>
      </c>
      <c r="H11" s="27">
        <v>11</v>
      </c>
      <c r="I11" s="27">
        <v>18.3</v>
      </c>
      <c r="J11" s="27">
        <v>0</v>
      </c>
      <c r="K11" s="27">
        <v>-49</v>
      </c>
      <c r="L11" s="27">
        <v>-17</v>
      </c>
      <c r="M11" s="27" t="s">
        <v>2335</v>
      </c>
      <c r="N11" s="27" t="s">
        <v>2336</v>
      </c>
      <c r="S11" t="s">
        <v>847</v>
      </c>
      <c r="T11" s="80">
        <f>LOOKUP(T6,F4:F790,M4:M790)</f>
        <v>0</v>
      </c>
      <c r="U11" s="53"/>
      <c r="V11" s="1"/>
      <c r="W11" s="57"/>
      <c r="X11" s="57"/>
      <c r="Y11" s="57"/>
      <c r="Z11" s="57"/>
      <c r="AA11" s="57"/>
      <c r="AB11" s="57"/>
      <c r="AC11" s="57"/>
      <c r="AD11" s="57" t="s">
        <v>231</v>
      </c>
      <c r="AE11" s="57"/>
      <c r="AF11" s="57"/>
      <c r="AG11" s="57"/>
      <c r="AH11" s="57"/>
      <c r="AI11" s="57"/>
      <c r="AJ11" s="57"/>
      <c r="AK11" s="57"/>
      <c r="AL11" s="1"/>
      <c r="AN11" s="44" t="s">
        <v>161</v>
      </c>
      <c r="AO11" s="44"/>
      <c r="AP11" s="44"/>
      <c r="AR11" t="s">
        <v>162</v>
      </c>
      <c r="AS11">
        <f>IF(AP33&gt;24,0,1)</f>
        <v>1</v>
      </c>
      <c r="AU11" t="s">
        <v>143</v>
      </c>
      <c r="AV11" t="s">
        <v>163</v>
      </c>
      <c r="AW11" s="29" t="str">
        <f>IF(AW8&lt;0," ΑΝΑΤΟΛΙΚΑ","")</f>
        <v/>
      </c>
    </row>
    <row r="12" spans="1:57">
      <c r="D12" s="27"/>
      <c r="E12" s="27" t="s">
        <v>2332</v>
      </c>
      <c r="F12" s="27" t="s">
        <v>2332</v>
      </c>
      <c r="G12" s="27">
        <v>19</v>
      </c>
      <c r="H12" s="27">
        <v>6</v>
      </c>
      <c r="I12" s="27">
        <v>14.9</v>
      </c>
      <c r="J12" s="27">
        <v>-4</v>
      </c>
      <c r="K12" s="27">
        <v>-52</v>
      </c>
      <c r="L12" s="27">
        <v>-57</v>
      </c>
      <c r="M12" s="27" t="s">
        <v>2333</v>
      </c>
      <c r="N12" s="27" t="s">
        <v>2334</v>
      </c>
      <c r="S12" t="s">
        <v>848</v>
      </c>
      <c r="T12" s="80">
        <f>LOOKUP(T6,F4:F790,N4:N790)</f>
        <v>0</v>
      </c>
      <c r="U12" s="53"/>
      <c r="V12" s="1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1"/>
      <c r="AM12" s="46" t="s">
        <v>143</v>
      </c>
      <c r="AN12" s="46"/>
      <c r="AO12" s="46" t="s">
        <v>164</v>
      </c>
      <c r="AP12" s="46" t="s">
        <v>165</v>
      </c>
      <c r="AQ12" s="46"/>
      <c r="AR12" t="s">
        <v>166</v>
      </c>
      <c r="AS12">
        <f>IF(AP33&lt;0,0,1)</f>
        <v>1</v>
      </c>
      <c r="AT12" t="s">
        <v>167</v>
      </c>
      <c r="AU12" s="29">
        <f>AS13*AU10</f>
        <v>0</v>
      </c>
      <c r="AV12" s="45" t="s">
        <v>168</v>
      </c>
      <c r="AW12" s="45"/>
    </row>
    <row r="13" spans="1:57">
      <c r="D13" s="21" t="s">
        <v>1623</v>
      </c>
      <c r="E13" s="21" t="s">
        <v>642</v>
      </c>
      <c r="F13" s="21" t="s">
        <v>642</v>
      </c>
      <c r="G13" s="21" t="s">
        <v>102</v>
      </c>
      <c r="H13" s="21" t="s">
        <v>1623</v>
      </c>
      <c r="I13" s="21" t="s">
        <v>1623</v>
      </c>
      <c r="J13" s="21" t="s">
        <v>102</v>
      </c>
      <c r="K13" s="21" t="s">
        <v>713</v>
      </c>
      <c r="L13" s="21" t="s">
        <v>714</v>
      </c>
      <c r="M13" s="21" t="s">
        <v>1622</v>
      </c>
      <c r="N13" s="21" t="s">
        <v>713</v>
      </c>
      <c r="S13" s="34" t="s">
        <v>120</v>
      </c>
      <c r="T13" s="35"/>
      <c r="U13" s="53"/>
      <c r="V13" s="1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1"/>
      <c r="AM13" t="s">
        <v>130</v>
      </c>
      <c r="AN13" s="29" t="str">
        <f>AW11</f>
        <v/>
      </c>
      <c r="AO13" s="29">
        <f>AW9</f>
        <v>0</v>
      </c>
      <c r="AP13" s="29">
        <f>AW10</f>
        <v>0</v>
      </c>
      <c r="AR13" t="s">
        <v>169</v>
      </c>
      <c r="AS13" s="29">
        <f>AS11*AS12*AP33</f>
        <v>0</v>
      </c>
      <c r="AT13" t="s">
        <v>170</v>
      </c>
      <c r="AU13" s="29">
        <f>AS21*AU10</f>
        <v>0</v>
      </c>
      <c r="AV13" t="s">
        <v>171</v>
      </c>
      <c r="AW13">
        <f>IF(AW5&lt;-12,AW5,0)</f>
        <v>0</v>
      </c>
    </row>
    <row r="14" spans="1:57">
      <c r="D14" s="27"/>
      <c r="E14" s="27" t="s">
        <v>609</v>
      </c>
      <c r="F14" s="27" t="s">
        <v>609</v>
      </c>
      <c r="G14" s="27">
        <v>20</v>
      </c>
      <c r="H14" s="27">
        <v>18</v>
      </c>
      <c r="I14" s="27">
        <v>3.3</v>
      </c>
      <c r="J14" s="27">
        <v>-12</v>
      </c>
      <c r="K14" s="27">
        <v>-32</v>
      </c>
      <c r="L14" s="27">
        <v>-41</v>
      </c>
      <c r="M14" s="27" t="s">
        <v>891</v>
      </c>
      <c r="N14" s="27" t="s">
        <v>852</v>
      </c>
      <c r="S14" t="s">
        <v>113</v>
      </c>
      <c r="T14" t="e">
        <f>T10/60</f>
        <v>#VALUE!</v>
      </c>
      <c r="U14" s="53"/>
      <c r="V14" s="1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1"/>
      <c r="AM14" t="s">
        <v>132</v>
      </c>
      <c r="AN14" s="29" t="str">
        <f>AW27</f>
        <v/>
      </c>
      <c r="AO14" s="29">
        <f>AW23</f>
        <v>0</v>
      </c>
      <c r="AP14" s="29">
        <f>AW24</f>
        <v>0</v>
      </c>
      <c r="AR14" s="33" t="s">
        <v>172</v>
      </c>
      <c r="AS14" s="33" t="s">
        <v>143</v>
      </c>
      <c r="AT14" t="s">
        <v>173</v>
      </c>
      <c r="AU14" s="29">
        <f>AS31*AU10</f>
        <v>0</v>
      </c>
      <c r="AV14" t="s">
        <v>174</v>
      </c>
      <c r="AW14">
        <f>AW13+24</f>
        <v>24</v>
      </c>
    </row>
    <row r="15" spans="1:57">
      <c r="D15" s="27"/>
      <c r="E15" s="27" t="s">
        <v>610</v>
      </c>
      <c r="F15" s="27" t="s">
        <v>610</v>
      </c>
      <c r="G15" s="27">
        <v>20</v>
      </c>
      <c r="H15" s="27">
        <v>21</v>
      </c>
      <c r="I15" s="27">
        <v>7</v>
      </c>
      <c r="J15" s="27">
        <v>-14</v>
      </c>
      <c r="K15" s="27">
        <v>-46</v>
      </c>
      <c r="L15" s="27">
        <v>-53</v>
      </c>
      <c r="M15" s="27" t="s">
        <v>892</v>
      </c>
      <c r="N15" s="56" t="s">
        <v>853</v>
      </c>
      <c r="S15" t="s">
        <v>114</v>
      </c>
      <c r="T15" t="e">
        <f>T14+T9</f>
        <v>#VALUE!</v>
      </c>
      <c r="U15" s="53"/>
      <c r="V15" s="1"/>
      <c r="W15" s="57"/>
      <c r="X15" s="57"/>
      <c r="Y15" s="57"/>
      <c r="Z15" s="57"/>
      <c r="AA15" s="85" t="s">
        <v>1529</v>
      </c>
      <c r="AB15" s="110" t="s">
        <v>2455</v>
      </c>
      <c r="AC15" s="110" t="s">
        <v>2456</v>
      </c>
      <c r="AD15" s="57"/>
      <c r="AE15" s="57"/>
      <c r="AF15" s="57"/>
      <c r="AG15" s="86" t="s">
        <v>126</v>
      </c>
      <c r="AH15" s="57"/>
      <c r="AI15" s="57"/>
      <c r="AJ15" s="57"/>
      <c r="AK15" s="57"/>
      <c r="AL15" s="1"/>
      <c r="AM15" t="s">
        <v>175</v>
      </c>
      <c r="AN15" s="29" t="str">
        <f>AW35</f>
        <v/>
      </c>
      <c r="AO15" s="29">
        <f>AW33</f>
        <v>0</v>
      </c>
      <c r="AP15" s="29">
        <f>AW34</f>
        <v>0</v>
      </c>
      <c r="AR15" t="s">
        <v>176</v>
      </c>
      <c r="AS15" s="29" t="str">
        <f>IF(AP34&gt;90,"ΛΑΘΟΣ","")</f>
        <v/>
      </c>
      <c r="AT15" t="s">
        <v>177</v>
      </c>
      <c r="AU15" s="29">
        <f>AS39*AU10</f>
        <v>0</v>
      </c>
      <c r="AV15" t="s">
        <v>178</v>
      </c>
      <c r="AW15">
        <f>IF(AW14=24,0,1)</f>
        <v>0</v>
      </c>
    </row>
    <row r="16" spans="1:57" ht="18.75">
      <c r="D16" s="27"/>
      <c r="E16" s="27" t="s">
        <v>611</v>
      </c>
      <c r="F16" s="27" t="s">
        <v>611</v>
      </c>
      <c r="G16" s="27">
        <v>21</v>
      </c>
      <c r="H16" s="27">
        <v>40</v>
      </c>
      <c r="I16" s="27">
        <v>5.5</v>
      </c>
      <c r="J16" s="27">
        <v>-16</v>
      </c>
      <c r="K16" s="27">
        <v>-39</v>
      </c>
      <c r="L16" s="27">
        <v>-44</v>
      </c>
      <c r="M16" s="27" t="s">
        <v>893</v>
      </c>
      <c r="N16" s="56" t="s">
        <v>854</v>
      </c>
      <c r="S16" t="s">
        <v>115</v>
      </c>
      <c r="T16" t="e">
        <f>T15/60</f>
        <v>#VALUE!</v>
      </c>
      <c r="U16" s="53"/>
      <c r="V16" s="1"/>
      <c r="W16" s="57"/>
      <c r="X16" s="57"/>
      <c r="Y16" s="57"/>
      <c r="Z16" s="58"/>
      <c r="AA16" s="59" t="s">
        <v>123</v>
      </c>
      <c r="AB16" s="58"/>
      <c r="AC16" s="60" t="s">
        <v>124</v>
      </c>
      <c r="AD16" s="61" t="s">
        <v>9</v>
      </c>
      <c r="AE16" s="62" t="s">
        <v>125</v>
      </c>
      <c r="AF16" s="58"/>
      <c r="AG16" s="59" t="s">
        <v>126</v>
      </c>
      <c r="AH16" s="58"/>
      <c r="AI16" s="57"/>
      <c r="AJ16" s="57"/>
      <c r="AK16" s="57"/>
      <c r="AL16" s="1"/>
      <c r="AM16" t="s">
        <v>179</v>
      </c>
      <c r="AN16" s="29" t="str">
        <f>AW19</f>
        <v/>
      </c>
      <c r="AO16" s="29">
        <f>AW17</f>
        <v>0</v>
      </c>
      <c r="AP16" s="29">
        <f>AW18</f>
        <v>0</v>
      </c>
      <c r="AR16" t="s">
        <v>180</v>
      </c>
      <c r="AS16" s="29" t="str">
        <f>IF(AP34&gt;90,"Καταχώρηση","")</f>
        <v/>
      </c>
      <c r="AV16" t="s">
        <v>181</v>
      </c>
      <c r="AW16">
        <f>AW15*AW14</f>
        <v>0</v>
      </c>
    </row>
    <row r="17" spans="4:57">
      <c r="D17" s="27"/>
      <c r="E17" s="27" t="s">
        <v>612</v>
      </c>
      <c r="F17" s="27" t="s">
        <v>612</v>
      </c>
      <c r="G17" s="27">
        <v>21</v>
      </c>
      <c r="H17" s="27">
        <v>47</v>
      </c>
      <c r="I17" s="27">
        <v>2.5</v>
      </c>
      <c r="J17" s="27">
        <v>-16</v>
      </c>
      <c r="K17" s="27">
        <v>-7</v>
      </c>
      <c r="L17" s="27">
        <v>-38</v>
      </c>
      <c r="M17" s="27" t="s">
        <v>894</v>
      </c>
      <c r="N17" s="56" t="s">
        <v>855</v>
      </c>
      <c r="S17" t="s">
        <v>116</v>
      </c>
      <c r="T17" s="40" t="e">
        <f>T16+T8</f>
        <v>#VALUE!</v>
      </c>
      <c r="U17" s="53"/>
      <c r="V17" s="1"/>
      <c r="W17" s="57"/>
      <c r="X17" s="57"/>
      <c r="Y17" s="57"/>
      <c r="Z17" s="58"/>
      <c r="AA17" s="63" t="s">
        <v>127</v>
      </c>
      <c r="AB17" s="58" t="s">
        <v>634</v>
      </c>
      <c r="AC17" s="64" t="s">
        <v>128</v>
      </c>
      <c r="AD17" s="65" t="s">
        <v>2153</v>
      </c>
      <c r="AE17" s="66" t="s">
        <v>129</v>
      </c>
      <c r="AF17" s="63" t="s">
        <v>127</v>
      </c>
      <c r="AG17" s="58" t="s">
        <v>634</v>
      </c>
      <c r="AH17" s="58"/>
      <c r="AI17" s="57"/>
      <c r="AJ17" s="57"/>
      <c r="AK17" s="57"/>
      <c r="AL17" s="1"/>
      <c r="AM17" s="33"/>
      <c r="AN17" s="33" t="s">
        <v>182</v>
      </c>
      <c r="AO17" s="33" t="s">
        <v>183</v>
      </c>
      <c r="AP17" s="33" t="s">
        <v>129</v>
      </c>
      <c r="AQ17" s="33"/>
      <c r="AR17" t="s">
        <v>184</v>
      </c>
      <c r="AS17" s="29" t="str">
        <f>IF(AP34&lt;-90,"ΛΑΘΟΣ","")</f>
        <v/>
      </c>
      <c r="AT17" t="s">
        <v>185</v>
      </c>
      <c r="AU17">
        <f>IF(AW5=12,0,1)</f>
        <v>1</v>
      </c>
      <c r="AV17" t="s">
        <v>157</v>
      </c>
      <c r="AW17" s="29">
        <f>AW16*60</f>
        <v>0</v>
      </c>
    </row>
    <row r="18" spans="4:57" ht="20.25">
      <c r="D18" s="27"/>
      <c r="E18" s="27" t="s">
        <v>613</v>
      </c>
      <c r="F18" s="27" t="s">
        <v>613</v>
      </c>
      <c r="G18" s="27">
        <v>21</v>
      </c>
      <c r="H18" s="27">
        <v>26</v>
      </c>
      <c r="I18" s="27">
        <v>40</v>
      </c>
      <c r="J18" s="27">
        <v>-22</v>
      </c>
      <c r="K18" s="27">
        <v>-24</v>
      </c>
      <c r="L18" s="27">
        <v>-41</v>
      </c>
      <c r="M18" s="27" t="s">
        <v>895</v>
      </c>
      <c r="N18" s="56" t="s">
        <v>856</v>
      </c>
      <c r="S18" t="s">
        <v>269</v>
      </c>
      <c r="T18" s="40" t="b">
        <f>ISNUMBER(T17)</f>
        <v>0</v>
      </c>
      <c r="U18" s="53"/>
      <c r="V18" s="1"/>
      <c r="W18" s="57"/>
      <c r="X18" s="57"/>
      <c r="Y18" s="57"/>
      <c r="Z18" s="67" t="str">
        <f>AS7</f>
        <v/>
      </c>
      <c r="AA18" s="58" t="s">
        <v>4</v>
      </c>
      <c r="AB18" s="87" t="str">
        <f>T8</f>
        <v xml:space="preserve"> -</v>
      </c>
      <c r="AC18" s="101" t="str">
        <f t="shared" ref="AC18:AE21" si="0">AN13</f>
        <v/>
      </c>
      <c r="AD18" s="96">
        <f t="shared" si="0"/>
        <v>0</v>
      </c>
      <c r="AE18" s="104">
        <f t="shared" si="0"/>
        <v>0</v>
      </c>
      <c r="AF18" s="58" t="s">
        <v>4</v>
      </c>
      <c r="AG18" s="89" t="str">
        <f>T57</f>
        <v xml:space="preserve"> -</v>
      </c>
      <c r="AH18" s="67" t="str">
        <f>AS25</f>
        <v/>
      </c>
      <c r="AI18" s="57"/>
      <c r="AJ18" s="57"/>
      <c r="AK18" s="57"/>
      <c r="AL18" s="1"/>
      <c r="AM18" t="s">
        <v>186</v>
      </c>
      <c r="AN18" s="29" t="str">
        <f>AW45</f>
        <v xml:space="preserve">          ΝΟΤΙΑ</v>
      </c>
      <c r="AO18" s="29">
        <f>AW43</f>
        <v>0</v>
      </c>
      <c r="AP18" s="29">
        <f>AW44</f>
        <v>0</v>
      </c>
      <c r="AR18" t="s">
        <v>187</v>
      </c>
      <c r="AS18" s="29" t="str">
        <f>IF(AP34&lt;-90,"Καταχώρηση","")</f>
        <v/>
      </c>
      <c r="AT18" t="s">
        <v>188</v>
      </c>
      <c r="AU18">
        <f>IF(AW5=-12,0,1)</f>
        <v>1</v>
      </c>
      <c r="AV18" t="s">
        <v>160</v>
      </c>
      <c r="AW18" s="29">
        <f>AW17/10</f>
        <v>0</v>
      </c>
    </row>
    <row r="19" spans="4:57" ht="20.25">
      <c r="D19" s="27"/>
      <c r="E19" s="27" t="s">
        <v>614</v>
      </c>
      <c r="F19" s="27" t="s">
        <v>614</v>
      </c>
      <c r="G19" s="27">
        <v>21</v>
      </c>
      <c r="H19" s="27">
        <v>5</v>
      </c>
      <c r="I19" s="27">
        <v>56.8</v>
      </c>
      <c r="J19" s="27">
        <v>-17</v>
      </c>
      <c r="K19" s="27">
        <v>-13</v>
      </c>
      <c r="L19" s="27">
        <v>-58</v>
      </c>
      <c r="M19" s="27" t="s">
        <v>896</v>
      </c>
      <c r="N19" s="56" t="s">
        <v>857</v>
      </c>
      <c r="S19" t="s">
        <v>267</v>
      </c>
      <c r="T19" s="40">
        <f>T18*1</f>
        <v>0</v>
      </c>
      <c r="U19" s="53"/>
      <c r="V19" s="1"/>
      <c r="W19" s="57"/>
      <c r="X19" s="57"/>
      <c r="Y19" s="57"/>
      <c r="Z19" s="67" t="str">
        <f>AS8</f>
        <v/>
      </c>
      <c r="AA19" s="58" t="s">
        <v>131</v>
      </c>
      <c r="AB19" s="87" t="str">
        <f>T9</f>
        <v xml:space="preserve"> - </v>
      </c>
      <c r="AC19" s="101" t="str">
        <f t="shared" si="0"/>
        <v/>
      </c>
      <c r="AD19" s="96">
        <f t="shared" si="0"/>
        <v>0</v>
      </c>
      <c r="AE19" s="104">
        <f t="shared" si="0"/>
        <v>0</v>
      </c>
      <c r="AF19" s="58" t="s">
        <v>131</v>
      </c>
      <c r="AG19" s="89" t="str">
        <f>T58</f>
        <v xml:space="preserve"> - </v>
      </c>
      <c r="AH19" s="67" t="str">
        <f>AS26</f>
        <v/>
      </c>
      <c r="AI19" s="57"/>
      <c r="AJ19" s="57"/>
      <c r="AK19" s="57"/>
      <c r="AL19" s="1"/>
      <c r="AR19" t="s">
        <v>189</v>
      </c>
      <c r="AS19">
        <f>IF(AP34&gt;90,0,1)</f>
        <v>1</v>
      </c>
      <c r="AT19" t="s">
        <v>190</v>
      </c>
      <c r="AU19">
        <f>AU17+AU18</f>
        <v>2</v>
      </c>
      <c r="AV19" t="s">
        <v>191</v>
      </c>
      <c r="AW19" s="29" t="str">
        <f>IF(AW13&lt;-12,"ΔΥΤΙΚΑ","")</f>
        <v/>
      </c>
    </row>
    <row r="20" spans="4:57" ht="20.25">
      <c r="D20" s="27"/>
      <c r="E20" s="27" t="s">
        <v>615</v>
      </c>
      <c r="F20" s="27" t="s">
        <v>615</v>
      </c>
      <c r="G20" s="27">
        <v>21</v>
      </c>
      <c r="H20" s="27">
        <v>22</v>
      </c>
      <c r="I20" s="27">
        <v>14.8</v>
      </c>
      <c r="J20" s="27">
        <v>-16</v>
      </c>
      <c r="K20" s="27">
        <v>-50</v>
      </c>
      <c r="L20" s="27">
        <v>-5</v>
      </c>
      <c r="M20" s="27" t="s">
        <v>897</v>
      </c>
      <c r="N20" s="56" t="s">
        <v>858</v>
      </c>
      <c r="S20" t="s">
        <v>268</v>
      </c>
      <c r="T20" s="29">
        <f>IF(T19=1,T17,0)</f>
        <v>0</v>
      </c>
      <c r="U20" s="53"/>
      <c r="V20" s="1"/>
      <c r="W20" s="57"/>
      <c r="X20" s="57"/>
      <c r="Y20" s="57"/>
      <c r="Z20" s="67" t="str">
        <f>AS9</f>
        <v/>
      </c>
      <c r="AA20" s="58" t="s">
        <v>6</v>
      </c>
      <c r="AB20" s="68" t="str">
        <f>T10</f>
        <v xml:space="preserve"> - </v>
      </c>
      <c r="AC20" s="101" t="str">
        <f t="shared" si="0"/>
        <v/>
      </c>
      <c r="AD20" s="96">
        <f t="shared" si="0"/>
        <v>0</v>
      </c>
      <c r="AE20" s="104">
        <f t="shared" si="0"/>
        <v>0</v>
      </c>
      <c r="AF20" s="58" t="s">
        <v>6</v>
      </c>
      <c r="AG20" s="69" t="str">
        <f>T59</f>
        <v xml:space="preserve"> - </v>
      </c>
      <c r="AH20" s="67" t="str">
        <f>AS27</f>
        <v/>
      </c>
      <c r="AI20" s="57"/>
      <c r="AJ20" s="57"/>
      <c r="AK20" s="57"/>
      <c r="AL20" s="1"/>
      <c r="AR20" t="s">
        <v>192</v>
      </c>
      <c r="AS20">
        <f>IF(AP34&lt;-90,0,1)</f>
        <v>1</v>
      </c>
      <c r="AT20" s="47" t="s">
        <v>193</v>
      </c>
      <c r="AU20">
        <f>IF(AU19=2,1,0)</f>
        <v>1</v>
      </c>
      <c r="AV20" s="45" t="s">
        <v>194</v>
      </c>
      <c r="AW20" s="45"/>
    </row>
    <row r="21" spans="4:57" ht="20.25">
      <c r="D21" s="27"/>
      <c r="E21" s="27" t="s">
        <v>616</v>
      </c>
      <c r="F21" s="27" t="s">
        <v>616</v>
      </c>
      <c r="G21" s="27">
        <v>20</v>
      </c>
      <c r="H21" s="27">
        <v>46</v>
      </c>
      <c r="I21" s="27">
        <v>5.7</v>
      </c>
      <c r="J21" s="27">
        <v>-25</v>
      </c>
      <c r="K21" s="27">
        <v>-16</v>
      </c>
      <c r="L21" s="27">
        <v>-15</v>
      </c>
      <c r="M21" s="27" t="s">
        <v>898</v>
      </c>
      <c r="N21" s="56" t="s">
        <v>859</v>
      </c>
      <c r="S21" s="33" t="s">
        <v>118</v>
      </c>
      <c r="T21" s="33"/>
      <c r="U21" s="53"/>
      <c r="V21" s="1"/>
      <c r="W21" s="57"/>
      <c r="X21" s="57"/>
      <c r="Y21" s="57"/>
      <c r="Z21" s="67" t="str">
        <f>AS10</f>
        <v/>
      </c>
      <c r="AA21" s="58" t="s">
        <v>133</v>
      </c>
      <c r="AB21" s="70">
        <f>T20</f>
        <v>0</v>
      </c>
      <c r="AC21" s="102" t="str">
        <f t="shared" si="0"/>
        <v/>
      </c>
      <c r="AD21" s="97">
        <f t="shared" si="0"/>
        <v>0</v>
      </c>
      <c r="AE21" s="105">
        <f t="shared" si="0"/>
        <v>0</v>
      </c>
      <c r="AF21" s="58" t="s">
        <v>133</v>
      </c>
      <c r="AG21" s="71">
        <f>T69</f>
        <v>0</v>
      </c>
      <c r="AH21" s="67" t="str">
        <f>AS28</f>
        <v/>
      </c>
      <c r="AI21" s="57"/>
      <c r="AJ21" s="57"/>
      <c r="AK21" s="57"/>
      <c r="AL21" s="1"/>
      <c r="AR21" t="s">
        <v>169</v>
      </c>
      <c r="AS21" s="29">
        <f>AS19*AS20*AP34</f>
        <v>0</v>
      </c>
      <c r="AT21" t="s">
        <v>195</v>
      </c>
      <c r="AU21" t="str">
        <f>IF(AU20=0,"Αντιδιαμετρικοί στόχοι. Απέχουν 12 Ώρες.","")</f>
        <v/>
      </c>
      <c r="AV21" t="s">
        <v>196</v>
      </c>
      <c r="AW21">
        <f>IF(AW5&gt;0,AW5,0)</f>
        <v>0</v>
      </c>
    </row>
    <row r="22" spans="4:57">
      <c r="D22" s="27"/>
      <c r="E22" s="27" t="s">
        <v>617</v>
      </c>
      <c r="F22" s="27" t="s">
        <v>617</v>
      </c>
      <c r="G22" s="27">
        <v>20</v>
      </c>
      <c r="H22" s="27">
        <v>51</v>
      </c>
      <c r="I22" s="27">
        <v>49.3</v>
      </c>
      <c r="J22" s="27">
        <v>-26</v>
      </c>
      <c r="K22" s="27">
        <v>-55</v>
      </c>
      <c r="L22" s="27">
        <v>-9</v>
      </c>
      <c r="M22" s="27" t="s">
        <v>899</v>
      </c>
      <c r="N22" s="56" t="s">
        <v>860</v>
      </c>
      <c r="S22" t="s">
        <v>119</v>
      </c>
      <c r="T22" s="29" t="str">
        <f>LOOKUP(T6,F4:F790,J4:J790)</f>
        <v xml:space="preserve"> - </v>
      </c>
      <c r="U22" s="53"/>
      <c r="V22" s="1"/>
      <c r="W22" s="57"/>
      <c r="X22" s="57"/>
      <c r="Y22" s="57"/>
      <c r="Z22" s="58"/>
      <c r="AA22" s="58"/>
      <c r="AB22" s="61"/>
      <c r="AC22" s="72" t="str">
        <f>AU21</f>
        <v/>
      </c>
      <c r="AD22" s="98"/>
      <c r="AE22" s="93"/>
      <c r="AF22" s="58"/>
      <c r="AG22" s="58"/>
      <c r="AH22" s="58"/>
      <c r="AI22" s="57"/>
      <c r="AJ22" s="57"/>
      <c r="AK22" s="57"/>
      <c r="AL22" s="1"/>
      <c r="AT22" t="s">
        <v>197</v>
      </c>
      <c r="AU22" t="str">
        <f>IF(AU20=0,"Εκτός δυνατοτήτων του προγράμματος","")</f>
        <v/>
      </c>
      <c r="AV22" t="s">
        <v>198</v>
      </c>
      <c r="AW22" s="40">
        <f>IF(AW21&lt;12,AW21,0)</f>
        <v>0</v>
      </c>
    </row>
    <row r="23" spans="4:57">
      <c r="D23" s="21" t="s">
        <v>16</v>
      </c>
      <c r="E23" s="21" t="s">
        <v>643</v>
      </c>
      <c r="F23" s="21" t="s">
        <v>643</v>
      </c>
      <c r="G23" s="21" t="s">
        <v>102</v>
      </c>
      <c r="H23" s="21" t="s">
        <v>16</v>
      </c>
      <c r="I23" s="21" t="s">
        <v>16</v>
      </c>
      <c r="J23" s="21" t="s">
        <v>102</v>
      </c>
      <c r="K23" s="21" t="s">
        <v>715</v>
      </c>
      <c r="L23" s="21" t="s">
        <v>716</v>
      </c>
      <c r="M23" s="21" t="s">
        <v>941</v>
      </c>
      <c r="N23" s="21" t="s">
        <v>715</v>
      </c>
      <c r="S23" t="s">
        <v>109</v>
      </c>
      <c r="T23" s="29" t="str">
        <f>LOOKUP(T6,F4:F790,K4:K790)</f>
        <v xml:space="preserve"> - </v>
      </c>
      <c r="U23" s="53"/>
      <c r="V23" s="1"/>
      <c r="W23" s="73"/>
      <c r="X23" s="57"/>
      <c r="Y23" s="57"/>
      <c r="Z23" s="58"/>
      <c r="AA23" s="58"/>
      <c r="AB23" s="74"/>
      <c r="AC23" s="72" t="str">
        <f>AU22</f>
        <v/>
      </c>
      <c r="AD23" s="98"/>
      <c r="AE23" s="93"/>
      <c r="AF23" s="58"/>
      <c r="AG23" s="58"/>
      <c r="AH23" s="58"/>
      <c r="AI23" s="57"/>
      <c r="AJ23" s="57"/>
      <c r="AK23" s="57"/>
      <c r="AL23" s="1"/>
      <c r="AR23" s="39" t="s">
        <v>199</v>
      </c>
      <c r="AV23" t="s">
        <v>157</v>
      </c>
      <c r="AW23" s="29">
        <f>AW22*60</f>
        <v>0</v>
      </c>
    </row>
    <row r="24" spans="4:57" ht="18.75">
      <c r="D24" s="27"/>
      <c r="E24" s="27" t="s">
        <v>1514</v>
      </c>
      <c r="F24" s="27" t="s">
        <v>1514</v>
      </c>
      <c r="G24" s="27">
        <v>19</v>
      </c>
      <c r="H24" s="27">
        <v>28</v>
      </c>
      <c r="I24" s="27">
        <v>42.3</v>
      </c>
      <c r="J24" s="27">
        <v>24</v>
      </c>
      <c r="K24" s="27">
        <v>39</v>
      </c>
      <c r="L24" s="27">
        <v>54</v>
      </c>
      <c r="M24" s="27" t="s">
        <v>1515</v>
      </c>
      <c r="N24" s="27" t="s">
        <v>1516</v>
      </c>
      <c r="S24" t="s">
        <v>110</v>
      </c>
      <c r="T24" s="29" t="str">
        <f>LOOKUP(T6,F4:F790,L4:L790)</f>
        <v xml:space="preserve"> - </v>
      </c>
      <c r="U24" s="53"/>
      <c r="V24" s="1"/>
      <c r="W24" s="57"/>
      <c r="X24" s="57"/>
      <c r="Y24" s="57"/>
      <c r="Z24" s="58"/>
      <c r="AA24" s="59" t="s">
        <v>123</v>
      </c>
      <c r="AB24" s="58"/>
      <c r="AC24" s="58"/>
      <c r="AD24" s="98" t="s">
        <v>10</v>
      </c>
      <c r="AE24" s="94" t="s">
        <v>134</v>
      </c>
      <c r="AF24" s="58"/>
      <c r="AG24" s="59" t="s">
        <v>126</v>
      </c>
      <c r="AH24" s="58"/>
      <c r="AI24" s="57"/>
      <c r="AJ24" s="57"/>
      <c r="AK24" s="57"/>
      <c r="AL24" s="1"/>
      <c r="AR24" s="44" t="s">
        <v>142</v>
      </c>
      <c r="AS24" s="44" t="s">
        <v>143</v>
      </c>
      <c r="AV24" t="s">
        <v>160</v>
      </c>
      <c r="AW24" s="29">
        <f>AW23/10</f>
        <v>0</v>
      </c>
    </row>
    <row r="25" spans="4:57">
      <c r="D25" s="21" t="s">
        <v>17</v>
      </c>
      <c r="E25" s="21" t="s">
        <v>644</v>
      </c>
      <c r="F25" s="21" t="s">
        <v>644</v>
      </c>
      <c r="G25" s="21" t="s">
        <v>102</v>
      </c>
      <c r="H25" s="21" t="s">
        <v>341</v>
      </c>
      <c r="I25" s="21" t="s">
        <v>342</v>
      </c>
      <c r="J25" s="21" t="s">
        <v>717</v>
      </c>
      <c r="K25" s="21" t="s">
        <v>718</v>
      </c>
      <c r="L25" s="21" t="s">
        <v>719</v>
      </c>
      <c r="M25" s="21" t="s">
        <v>937</v>
      </c>
      <c r="N25" s="21" t="s">
        <v>861</v>
      </c>
      <c r="S25" t="s">
        <v>269</v>
      </c>
      <c r="T25" s="40" t="b">
        <f>ISNUMBER(T22)</f>
        <v>0</v>
      </c>
      <c r="U25" s="53"/>
      <c r="V25" s="1"/>
      <c r="W25" s="57"/>
      <c r="X25" s="57"/>
      <c r="Y25" s="57"/>
      <c r="Z25" s="67" t="str">
        <f>AS15</f>
        <v/>
      </c>
      <c r="AA25" s="58"/>
      <c r="AB25" s="58" t="s">
        <v>635</v>
      </c>
      <c r="AC25" s="75" t="s">
        <v>128</v>
      </c>
      <c r="AD25" s="99" t="s">
        <v>2154</v>
      </c>
      <c r="AE25" s="95" t="s">
        <v>129</v>
      </c>
      <c r="AF25" s="58"/>
      <c r="AG25" s="58" t="s">
        <v>635</v>
      </c>
      <c r="AH25" s="67" t="str">
        <f>AS33</f>
        <v/>
      </c>
      <c r="AI25" s="57"/>
      <c r="AJ25" s="57"/>
      <c r="AK25" s="57"/>
      <c r="AL25" s="1"/>
      <c r="AR25" t="s">
        <v>200</v>
      </c>
      <c r="AS25" s="29" t="str">
        <f>IF(AP36&gt;24,"ΛΑΘΟΣ","")</f>
        <v/>
      </c>
      <c r="AV25" t="s">
        <v>201</v>
      </c>
      <c r="AW25">
        <f>IF(AW21&gt;12,AW21,0)</f>
        <v>0</v>
      </c>
    </row>
    <row r="26" spans="4:57" ht="20.25">
      <c r="D26" s="27"/>
      <c r="E26" s="27" t="s">
        <v>236</v>
      </c>
      <c r="F26" s="27" t="s">
        <v>236</v>
      </c>
      <c r="G26" s="27">
        <v>9</v>
      </c>
      <c r="H26" s="27">
        <v>31</v>
      </c>
      <c r="I26" s="27">
        <v>31.7</v>
      </c>
      <c r="J26" s="27">
        <v>63</v>
      </c>
      <c r="K26" s="27">
        <v>3</v>
      </c>
      <c r="L26" s="27">
        <v>43</v>
      </c>
      <c r="M26" s="27" t="s">
        <v>900</v>
      </c>
      <c r="N26" s="56" t="s">
        <v>862</v>
      </c>
      <c r="S26" t="s">
        <v>267</v>
      </c>
      <c r="T26" s="40">
        <f>T25*1</f>
        <v>0</v>
      </c>
      <c r="U26" s="53"/>
      <c r="V26" s="1"/>
      <c r="W26" s="57"/>
      <c r="X26" s="57"/>
      <c r="Y26" s="57"/>
      <c r="Z26" s="67" t="str">
        <f>AS16</f>
        <v/>
      </c>
      <c r="AA26" s="58" t="s">
        <v>7</v>
      </c>
      <c r="AB26" s="88" t="str">
        <f>T22</f>
        <v xml:space="preserve"> - </v>
      </c>
      <c r="AC26" s="103" t="str">
        <f>AN18</f>
        <v xml:space="preserve">          ΝΟΤΙΑ</v>
      </c>
      <c r="AD26" s="100">
        <f>AO18</f>
        <v>0</v>
      </c>
      <c r="AE26" s="106">
        <f>AP18</f>
        <v>0</v>
      </c>
      <c r="AF26" s="58" t="s">
        <v>7</v>
      </c>
      <c r="AG26" s="88" t="str">
        <f>T71</f>
        <v xml:space="preserve"> - </v>
      </c>
      <c r="AH26" s="67" t="str">
        <f>AS34</f>
        <v/>
      </c>
      <c r="AI26" s="57"/>
      <c r="AJ26" s="57"/>
      <c r="AK26" s="57"/>
      <c r="AL26" s="1"/>
      <c r="AR26" t="s">
        <v>202</v>
      </c>
      <c r="AS26" s="29" t="str">
        <f>IF(AP36&gt;24,"Καταχώρηση","")</f>
        <v/>
      </c>
      <c r="AV26" t="s">
        <v>203</v>
      </c>
      <c r="AW26">
        <f>12+AW22</f>
        <v>12</v>
      </c>
    </row>
    <row r="27" spans="4:57">
      <c r="D27" s="27"/>
      <c r="E27" s="27" t="s">
        <v>234</v>
      </c>
      <c r="F27" s="27" t="s">
        <v>234</v>
      </c>
      <c r="G27" s="27">
        <v>11</v>
      </c>
      <c r="H27" s="27">
        <v>3</v>
      </c>
      <c r="I27" s="27">
        <v>43.7</v>
      </c>
      <c r="J27" s="27">
        <v>61</v>
      </c>
      <c r="K27" s="27">
        <v>45</v>
      </c>
      <c r="L27" s="27">
        <v>3</v>
      </c>
      <c r="M27" s="27" t="s">
        <v>901</v>
      </c>
      <c r="N27" s="56" t="s">
        <v>863</v>
      </c>
      <c r="S27" t="s">
        <v>585</v>
      </c>
      <c r="T27" s="29">
        <f>IF(T26=1,T22,0)</f>
        <v>0</v>
      </c>
      <c r="U27" s="53"/>
      <c r="V27" s="1"/>
      <c r="W27" s="57"/>
      <c r="X27" s="57"/>
      <c r="Y27" s="57"/>
      <c r="Z27" s="67" t="str">
        <f>AS17</f>
        <v/>
      </c>
      <c r="AA27" s="58" t="s">
        <v>131</v>
      </c>
      <c r="AB27" s="88" t="str">
        <f>T23</f>
        <v xml:space="preserve"> - </v>
      </c>
      <c r="AC27" s="61"/>
      <c r="AD27" s="61"/>
      <c r="AE27" s="61"/>
      <c r="AF27" s="58" t="s">
        <v>131</v>
      </c>
      <c r="AG27" s="88" t="str">
        <f>T72</f>
        <v xml:space="preserve"> - </v>
      </c>
      <c r="AH27" s="67" t="str">
        <f>AS35</f>
        <v/>
      </c>
      <c r="AI27" s="57"/>
      <c r="AJ27" s="57"/>
      <c r="AK27" s="57"/>
      <c r="AL27" s="1"/>
      <c r="AR27" t="s">
        <v>204</v>
      </c>
      <c r="AS27" s="29" t="str">
        <f>IF(AP36&lt;0,"ΛΑΘΟΣ","")</f>
        <v/>
      </c>
      <c r="AV27" t="s">
        <v>205</v>
      </c>
      <c r="AW27" s="29" t="str">
        <f>IF(AW26&gt;12,"ΔΥΤΙΚΑ","")</f>
        <v/>
      </c>
    </row>
    <row r="28" spans="4:57">
      <c r="D28" s="27"/>
      <c r="E28" s="27" t="s">
        <v>235</v>
      </c>
      <c r="F28" s="27" t="s">
        <v>235</v>
      </c>
      <c r="G28" s="27">
        <v>11</v>
      </c>
      <c r="H28" s="27">
        <v>1</v>
      </c>
      <c r="I28" s="27">
        <v>50.5</v>
      </c>
      <c r="J28" s="27">
        <v>56</v>
      </c>
      <c r="K28" s="27">
        <v>22</v>
      </c>
      <c r="L28" s="27">
        <v>57</v>
      </c>
      <c r="M28" s="27" t="s">
        <v>902</v>
      </c>
      <c r="N28" s="56" t="s">
        <v>864</v>
      </c>
      <c r="S28" t="s">
        <v>269</v>
      </c>
      <c r="T28" s="40" t="b">
        <f>ISNUMBER(T23)</f>
        <v>0</v>
      </c>
      <c r="U28" s="53"/>
      <c r="V28" s="1"/>
      <c r="W28" s="73"/>
      <c r="X28" s="57"/>
      <c r="Y28" s="57"/>
      <c r="Z28" s="67" t="str">
        <f>AS18</f>
        <v/>
      </c>
      <c r="AA28" s="58" t="s">
        <v>6</v>
      </c>
      <c r="AB28" s="76" t="str">
        <f>T24</f>
        <v xml:space="preserve"> - </v>
      </c>
      <c r="AC28" s="58"/>
      <c r="AD28" s="58" t="s">
        <v>136</v>
      </c>
      <c r="AE28" s="58"/>
      <c r="AF28" s="58" t="s">
        <v>6</v>
      </c>
      <c r="AG28" s="76" t="str">
        <f>T73</f>
        <v xml:space="preserve"> - </v>
      </c>
      <c r="AH28" s="67" t="str">
        <f>AS36</f>
        <v/>
      </c>
      <c r="AI28" s="57"/>
      <c r="AJ28" s="57"/>
      <c r="AK28" s="57"/>
      <c r="AL28" s="1"/>
      <c r="AR28" t="s">
        <v>206</v>
      </c>
      <c r="AS28" s="29" t="str">
        <f>IF(AP36&lt;0,"Καταχώρηση","")</f>
        <v/>
      </c>
      <c r="AV28" s="45" t="s">
        <v>207</v>
      </c>
      <c r="AW28" s="45"/>
    </row>
    <row r="29" spans="4:57">
      <c r="D29" s="27"/>
      <c r="E29" s="27" t="s">
        <v>277</v>
      </c>
      <c r="F29" s="27" t="s">
        <v>277</v>
      </c>
      <c r="G29" s="27">
        <v>11</v>
      </c>
      <c r="H29" s="27">
        <v>53</v>
      </c>
      <c r="I29" s="27">
        <v>49.8</v>
      </c>
      <c r="J29" s="27">
        <v>53</v>
      </c>
      <c r="K29" s="27">
        <v>41</v>
      </c>
      <c r="L29" s="27">
        <v>41</v>
      </c>
      <c r="M29" s="27" t="s">
        <v>903</v>
      </c>
      <c r="N29" s="56" t="s">
        <v>865</v>
      </c>
      <c r="S29" t="s">
        <v>267</v>
      </c>
      <c r="T29" s="40">
        <f>T28*1</f>
        <v>0</v>
      </c>
      <c r="U29" s="53"/>
      <c r="V29" s="1"/>
      <c r="W29" s="57"/>
      <c r="X29" s="57"/>
      <c r="Y29" s="57"/>
      <c r="Z29" s="58"/>
      <c r="AA29" s="58" t="s">
        <v>133</v>
      </c>
      <c r="AB29" s="77">
        <f>T41</f>
        <v>0</v>
      </c>
      <c r="AC29" s="58"/>
      <c r="AD29" s="58" t="s">
        <v>137</v>
      </c>
      <c r="AE29" s="58"/>
      <c r="AF29" s="58" t="s">
        <v>133</v>
      </c>
      <c r="AG29" s="77">
        <f>T100</f>
        <v>0</v>
      </c>
      <c r="AH29" s="58"/>
      <c r="AI29" s="57"/>
      <c r="AJ29" s="57"/>
      <c r="AK29" s="57"/>
      <c r="AL29" s="1"/>
      <c r="AR29" t="s">
        <v>208</v>
      </c>
      <c r="AS29">
        <f>IF(AP36&gt;24,0,1)</f>
        <v>1</v>
      </c>
      <c r="AV29" t="s">
        <v>209</v>
      </c>
      <c r="AW29">
        <f>IF(AW5&gt;12,AW5,0)</f>
        <v>0</v>
      </c>
    </row>
    <row r="30" spans="4:57">
      <c r="D30" s="27"/>
      <c r="E30" s="27" t="s">
        <v>278</v>
      </c>
      <c r="F30" s="27" t="s">
        <v>278</v>
      </c>
      <c r="G30" s="27">
        <v>12</v>
      </c>
      <c r="H30" s="27">
        <v>15</v>
      </c>
      <c r="I30" s="27">
        <v>25.6</v>
      </c>
      <c r="J30" s="27">
        <v>57</v>
      </c>
      <c r="K30" s="27">
        <v>1</v>
      </c>
      <c r="L30" s="27">
        <v>57</v>
      </c>
      <c r="M30" s="27" t="s">
        <v>904</v>
      </c>
      <c r="N30" s="56" t="s">
        <v>866</v>
      </c>
      <c r="S30" t="s">
        <v>586</v>
      </c>
      <c r="T30" s="29">
        <f>IF(T29=1,T23,0)</f>
        <v>0</v>
      </c>
      <c r="U30" s="53"/>
      <c r="V30" s="1"/>
      <c r="W30" s="57"/>
      <c r="X30" s="57"/>
      <c r="Y30" s="57"/>
      <c r="Z30" s="78"/>
      <c r="AA30" s="84">
        <f>T11</f>
        <v>0</v>
      </c>
      <c r="AB30" s="57"/>
      <c r="AC30" s="91" t="s">
        <v>1624</v>
      </c>
      <c r="AD30" s="79" t="s">
        <v>2450</v>
      </c>
      <c r="AE30" s="84">
        <f>T60</f>
        <v>0</v>
      </c>
      <c r="AF30" s="1"/>
      <c r="AG30" s="57"/>
      <c r="AH30" s="57"/>
      <c r="AI30" s="57"/>
      <c r="AJ30" s="57"/>
      <c r="AK30" s="57"/>
      <c r="AL30" s="1"/>
      <c r="AR30" t="s">
        <v>210</v>
      </c>
      <c r="AS30">
        <f>IF(AP36&lt;0,0,1)</f>
        <v>1</v>
      </c>
      <c r="AV30" t="s">
        <v>211</v>
      </c>
      <c r="AW30">
        <f>AW29-24</f>
        <v>-24</v>
      </c>
    </row>
    <row r="31" spans="4:57">
      <c r="D31" s="27"/>
      <c r="E31" s="27" t="s">
        <v>279</v>
      </c>
      <c r="F31" s="27" t="s">
        <v>279</v>
      </c>
      <c r="G31" s="27">
        <v>12</v>
      </c>
      <c r="H31" s="27">
        <v>54</v>
      </c>
      <c r="I31" s="27">
        <v>1.8</v>
      </c>
      <c r="J31" s="27">
        <v>55</v>
      </c>
      <c r="K31" s="27">
        <v>57</v>
      </c>
      <c r="L31" s="27">
        <v>36</v>
      </c>
      <c r="M31" s="27" t="s">
        <v>905</v>
      </c>
      <c r="N31" s="56" t="s">
        <v>867</v>
      </c>
      <c r="S31" t="s">
        <v>269</v>
      </c>
      <c r="T31" s="40" t="b">
        <f>ISNUMBER(T24)</f>
        <v>0</v>
      </c>
      <c r="U31" s="53"/>
      <c r="V31" s="1"/>
      <c r="W31" s="57"/>
      <c r="X31" s="57"/>
      <c r="Y31" s="57"/>
      <c r="Z31" s="1"/>
      <c r="AA31" s="84">
        <f>T12</f>
        <v>0</v>
      </c>
      <c r="AB31" s="57"/>
      <c r="AC31" s="90" t="s">
        <v>138</v>
      </c>
      <c r="AD31" s="79" t="s">
        <v>2450</v>
      </c>
      <c r="AE31" s="84">
        <f>T61</f>
        <v>0</v>
      </c>
      <c r="AF31" s="1"/>
      <c r="AG31" s="57"/>
      <c r="AH31" s="57"/>
      <c r="AI31" s="57"/>
      <c r="AJ31" s="57"/>
      <c r="AK31" s="57"/>
      <c r="AL31" s="1"/>
      <c r="AR31" t="s">
        <v>169</v>
      </c>
      <c r="AS31" s="29">
        <f>AS29*AS30*AP36</f>
        <v>0</v>
      </c>
      <c r="AV31" t="s">
        <v>212</v>
      </c>
      <c r="AW31">
        <f>IF(AW30=-24,0,1)</f>
        <v>0</v>
      </c>
    </row>
    <row r="32" spans="4:57">
      <c r="D32" s="27"/>
      <c r="E32" s="27" t="s">
        <v>280</v>
      </c>
      <c r="F32" s="27" t="s">
        <v>280</v>
      </c>
      <c r="G32" s="27">
        <v>13</v>
      </c>
      <c r="H32" s="27">
        <v>23</v>
      </c>
      <c r="I32" s="27">
        <v>55.5</v>
      </c>
      <c r="J32" s="27">
        <v>54</v>
      </c>
      <c r="K32" s="27">
        <v>55</v>
      </c>
      <c r="L32" s="27">
        <v>31</v>
      </c>
      <c r="M32" s="27" t="s">
        <v>906</v>
      </c>
      <c r="N32" s="56" t="s">
        <v>868</v>
      </c>
      <c r="S32" t="s">
        <v>267</v>
      </c>
      <c r="T32" s="40">
        <f>T31*1</f>
        <v>0</v>
      </c>
      <c r="U32" s="53"/>
      <c r="V32" s="1"/>
      <c r="W32" s="57"/>
      <c r="X32" s="57"/>
      <c r="Y32" s="57"/>
      <c r="Z32" s="78" t="str">
        <f>T50</f>
        <v/>
      </c>
      <c r="AA32" s="57"/>
      <c r="AB32" s="57"/>
      <c r="AC32" s="57"/>
      <c r="AD32" s="109" t="s">
        <v>2374</v>
      </c>
      <c r="AE32" s="78" t="str">
        <f>T91</f>
        <v/>
      </c>
      <c r="AF32" s="57"/>
      <c r="AG32" s="57"/>
      <c r="AH32" s="57"/>
      <c r="AI32" s="57"/>
      <c r="AJ32" s="57"/>
      <c r="AK32" s="57"/>
      <c r="AL32" s="1"/>
      <c r="AO32" s="28" t="s">
        <v>105</v>
      </c>
      <c r="AP32" s="28"/>
      <c r="AR32" s="33" t="s">
        <v>172</v>
      </c>
      <c r="AS32" s="33" t="s">
        <v>143</v>
      </c>
      <c r="AV32" t="s">
        <v>213</v>
      </c>
      <c r="AW32">
        <f>AW31*AW30</f>
        <v>0</v>
      </c>
      <c r="BE32" s="29">
        <v>23</v>
      </c>
    </row>
    <row r="33" spans="1:57">
      <c r="D33" s="27"/>
      <c r="E33" s="27" t="s">
        <v>281</v>
      </c>
      <c r="F33" s="27" t="s">
        <v>281</v>
      </c>
      <c r="G33" s="27">
        <v>13</v>
      </c>
      <c r="H33" s="27">
        <v>47</v>
      </c>
      <c r="I33" s="27">
        <v>32.4</v>
      </c>
      <c r="J33" s="27">
        <v>49</v>
      </c>
      <c r="K33" s="27">
        <v>18</v>
      </c>
      <c r="L33" s="27">
        <v>48</v>
      </c>
      <c r="M33" s="27" t="s">
        <v>907</v>
      </c>
      <c r="N33" s="56" t="s">
        <v>869</v>
      </c>
      <c r="S33" t="s">
        <v>587</v>
      </c>
      <c r="T33" s="29" t="b">
        <f>IF(T32=1,T24)</f>
        <v>0</v>
      </c>
      <c r="U33" s="53"/>
      <c r="V33" s="1"/>
      <c r="W33" s="57"/>
      <c r="X33" s="57"/>
      <c r="Y33" s="57"/>
      <c r="Z33" s="78" t="str">
        <f>T51</f>
        <v/>
      </c>
      <c r="AA33" s="57"/>
      <c r="AB33" s="57"/>
      <c r="AC33" s="57"/>
      <c r="AD33" s="57"/>
      <c r="AE33" s="78" t="str">
        <f>T92</f>
        <v/>
      </c>
      <c r="AF33" s="57"/>
      <c r="AG33" s="57"/>
      <c r="AH33" s="57"/>
      <c r="AI33" s="57"/>
      <c r="AJ33" s="57"/>
      <c r="AK33" s="57"/>
      <c r="AL33" s="1"/>
      <c r="AO33" s="39" t="s">
        <v>214</v>
      </c>
      <c r="AP33" s="29">
        <f>T20</f>
        <v>0</v>
      </c>
      <c r="AR33" t="s">
        <v>215</v>
      </c>
      <c r="AS33" s="29" t="str">
        <f>IF(AP37&gt;90,"ΛΑΘΟΣ","")</f>
        <v/>
      </c>
      <c r="AV33" t="s">
        <v>157</v>
      </c>
      <c r="AW33" s="29">
        <f>AW32*60</f>
        <v>0</v>
      </c>
      <c r="BE33" s="29">
        <v>30</v>
      </c>
    </row>
    <row r="34" spans="1:57">
      <c r="D34" s="27"/>
      <c r="E34" s="27" t="s">
        <v>239</v>
      </c>
      <c r="F34" s="27" t="s">
        <v>239</v>
      </c>
      <c r="G34" s="27">
        <v>9</v>
      </c>
      <c r="H34" s="27">
        <v>32</v>
      </c>
      <c r="I34" s="27">
        <v>51.4</v>
      </c>
      <c r="J34" s="27">
        <v>51</v>
      </c>
      <c r="K34" s="27">
        <v>40</v>
      </c>
      <c r="L34" s="27">
        <v>38</v>
      </c>
      <c r="M34" s="27" t="s">
        <v>908</v>
      </c>
      <c r="N34" s="56" t="s">
        <v>870</v>
      </c>
      <c r="S34" s="34" t="s">
        <v>120</v>
      </c>
      <c r="U34" s="53"/>
      <c r="V34" s="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1"/>
      <c r="AO34" s="39" t="s">
        <v>216</v>
      </c>
      <c r="AP34" s="29">
        <f>T41</f>
        <v>0</v>
      </c>
      <c r="AR34" t="s">
        <v>217</v>
      </c>
      <c r="AS34" s="29" t="str">
        <f>IF(AP37&gt;90,"Καταχώρηση","")</f>
        <v/>
      </c>
      <c r="AV34" t="s">
        <v>160</v>
      </c>
      <c r="AW34" s="29">
        <f>AW33/10</f>
        <v>0</v>
      </c>
    </row>
    <row r="35" spans="1:57">
      <c r="D35" s="27"/>
      <c r="E35" s="27" t="s">
        <v>240</v>
      </c>
      <c r="F35" s="27" t="s">
        <v>240</v>
      </c>
      <c r="G35" s="27">
        <v>8</v>
      </c>
      <c r="H35" s="27">
        <v>59</v>
      </c>
      <c r="I35" s="27">
        <v>12.5</v>
      </c>
      <c r="J35" s="27">
        <v>48</v>
      </c>
      <c r="K35" s="27">
        <v>2</v>
      </c>
      <c r="L35" s="27">
        <v>30</v>
      </c>
      <c r="M35" s="27" t="s">
        <v>909</v>
      </c>
      <c r="N35" s="56" t="s">
        <v>871</v>
      </c>
      <c r="S35" t="s">
        <v>113</v>
      </c>
      <c r="T35" t="e">
        <f>T24/60</f>
        <v>#VALUE!</v>
      </c>
      <c r="U35" s="53"/>
      <c r="V35" s="1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1"/>
      <c r="AR35" t="s">
        <v>218</v>
      </c>
      <c r="AS35" s="29" t="str">
        <f>IF(AP37&lt;-90,"ΛΑΘΟΣ","")</f>
        <v/>
      </c>
      <c r="AV35" t="s">
        <v>219</v>
      </c>
      <c r="AW35" s="29" t="str">
        <f>IF(AW32&lt;0,"ΑΝΑΤΟΛΙΚΑ","")</f>
        <v/>
      </c>
      <c r="BE35" s="29">
        <v>22</v>
      </c>
    </row>
    <row r="36" spans="1:57">
      <c r="D36" s="27"/>
      <c r="E36" s="27" t="s">
        <v>241</v>
      </c>
      <c r="F36" s="27" t="s">
        <v>241</v>
      </c>
      <c r="G36" s="27">
        <v>9</v>
      </c>
      <c r="H36" s="27">
        <v>3</v>
      </c>
      <c r="I36" s="27">
        <v>37.5</v>
      </c>
      <c r="J36" s="27">
        <v>47</v>
      </c>
      <c r="K36" s="27">
        <v>9</v>
      </c>
      <c r="L36" s="27">
        <v>24</v>
      </c>
      <c r="M36" s="27" t="s">
        <v>910</v>
      </c>
      <c r="N36" s="56" t="s">
        <v>872</v>
      </c>
      <c r="S36" t="s">
        <v>114</v>
      </c>
      <c r="T36" t="e">
        <f>T35+T23</f>
        <v>#VALUE!</v>
      </c>
      <c r="U36" s="53"/>
      <c r="V36" s="1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1"/>
      <c r="AO36" s="39" t="s">
        <v>220</v>
      </c>
      <c r="AP36" s="29">
        <f>T69</f>
        <v>0</v>
      </c>
      <c r="AR36" t="s">
        <v>221</v>
      </c>
      <c r="AS36" s="29" t="str">
        <f>IF(AP37&lt;-90,"Καταχώρηση","")</f>
        <v/>
      </c>
      <c r="BE36" s="29">
        <v>90</v>
      </c>
    </row>
    <row r="37" spans="1:57">
      <c r="D37" s="27"/>
      <c r="E37" s="27" t="s">
        <v>243</v>
      </c>
      <c r="F37" s="27" t="s">
        <v>243</v>
      </c>
      <c r="G37" s="27">
        <v>10</v>
      </c>
      <c r="H37" s="27">
        <v>17</v>
      </c>
      <c r="I37" s="27">
        <v>5.8</v>
      </c>
      <c r="J37" s="27">
        <v>42</v>
      </c>
      <c r="K37" s="27">
        <v>54</v>
      </c>
      <c r="L37" s="27">
        <v>52</v>
      </c>
      <c r="M37" s="27" t="s">
        <v>911</v>
      </c>
      <c r="N37" s="56" t="s">
        <v>873</v>
      </c>
      <c r="S37" t="s">
        <v>115</v>
      </c>
      <c r="T37" t="e">
        <f>T36/60</f>
        <v>#VALUE!</v>
      </c>
      <c r="U37" s="53"/>
      <c r="V37" s="1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1"/>
      <c r="AO37" s="39" t="s">
        <v>222</v>
      </c>
      <c r="AP37" s="29">
        <f>T100</f>
        <v>0</v>
      </c>
      <c r="AR37" t="s">
        <v>223</v>
      </c>
      <c r="AS37">
        <f>IF(AP37&gt;90,0,1)</f>
        <v>1</v>
      </c>
    </row>
    <row r="38" spans="1:57">
      <c r="D38" s="27"/>
      <c r="E38" s="27" t="s">
        <v>244</v>
      </c>
      <c r="F38" s="27" t="s">
        <v>244</v>
      </c>
      <c r="G38" s="27">
        <v>10</v>
      </c>
      <c r="H38" s="27">
        <v>22</v>
      </c>
      <c r="I38" s="27">
        <v>19.7</v>
      </c>
      <c r="J38" s="27">
        <v>41</v>
      </c>
      <c r="K38" s="27">
        <v>29</v>
      </c>
      <c r="L38" s="27">
        <v>58</v>
      </c>
      <c r="M38" s="27" t="s">
        <v>912</v>
      </c>
      <c r="N38" s="56" t="s">
        <v>874</v>
      </c>
      <c r="S38" t="s">
        <v>121</v>
      </c>
      <c r="T38" s="40" t="e">
        <f>T37+T22</f>
        <v>#VALUE!</v>
      </c>
      <c r="U38" s="53"/>
      <c r="V38" s="1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1"/>
      <c r="AR38" t="s">
        <v>224</v>
      </c>
      <c r="AS38">
        <f>IF(AP37&lt;-90,0,1)</f>
        <v>1</v>
      </c>
    </row>
    <row r="39" spans="1:57">
      <c r="D39" s="27"/>
      <c r="E39" s="27" t="s">
        <v>369</v>
      </c>
      <c r="F39" s="27" t="s">
        <v>369</v>
      </c>
      <c r="G39" s="27">
        <v>11</v>
      </c>
      <c r="H39" s="27">
        <v>18</v>
      </c>
      <c r="I39" s="27">
        <v>28.7</v>
      </c>
      <c r="J39" s="27">
        <v>33</v>
      </c>
      <c r="K39" s="27">
        <v>5</v>
      </c>
      <c r="L39" s="27">
        <v>39</v>
      </c>
      <c r="M39" s="27" t="s">
        <v>913</v>
      </c>
      <c r="N39" s="56" t="s">
        <v>875</v>
      </c>
      <c r="S39" t="s">
        <v>269</v>
      </c>
      <c r="T39" s="40" t="b">
        <f>ISNUMBER(T38)</f>
        <v>0</v>
      </c>
      <c r="U39" s="53"/>
      <c r="V39" s="1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1"/>
      <c r="AR39" t="s">
        <v>169</v>
      </c>
      <c r="AS39" s="29">
        <f>AS37*AS38*AP37</f>
        <v>0</v>
      </c>
      <c r="AT39" s="33"/>
      <c r="AU39" s="33"/>
      <c r="AV39" s="33" t="s">
        <v>135</v>
      </c>
      <c r="AW39" s="33" t="s">
        <v>143</v>
      </c>
      <c r="AX39" s="33"/>
      <c r="AY39" s="33"/>
      <c r="AZ39" s="33"/>
      <c r="BA39" s="33"/>
      <c r="BB39" s="33"/>
      <c r="BC39" s="33"/>
      <c r="BD39" s="33"/>
      <c r="BE39" s="33"/>
    </row>
    <row r="40" spans="1:57">
      <c r="D40" s="27"/>
      <c r="E40" s="27" t="s">
        <v>370</v>
      </c>
      <c r="F40" s="27" t="s">
        <v>370</v>
      </c>
      <c r="G40" s="27">
        <v>11</v>
      </c>
      <c r="H40" s="27">
        <v>18</v>
      </c>
      <c r="I40" s="27">
        <v>10.9</v>
      </c>
      <c r="J40" s="27">
        <v>31</v>
      </c>
      <c r="K40" s="27">
        <v>31</v>
      </c>
      <c r="L40" s="27">
        <v>45</v>
      </c>
      <c r="M40" s="27" t="s">
        <v>914</v>
      </c>
      <c r="N40" s="56" t="s">
        <v>876</v>
      </c>
      <c r="S40" t="s">
        <v>267</v>
      </c>
      <c r="T40" s="40">
        <f>T39*1</f>
        <v>0</v>
      </c>
      <c r="U40" s="53"/>
      <c r="V40" s="1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1"/>
      <c r="AV40" t="s">
        <v>225</v>
      </c>
      <c r="AW40">
        <f>AU13+90</f>
        <v>90</v>
      </c>
    </row>
    <row r="41" spans="1:57">
      <c r="D41" s="27"/>
      <c r="E41" s="27" t="s">
        <v>237</v>
      </c>
      <c r="F41" s="27" t="s">
        <v>237</v>
      </c>
      <c r="G41" s="27">
        <v>8</v>
      </c>
      <c r="H41" s="27">
        <v>30</v>
      </c>
      <c r="I41" s="27">
        <v>15.9</v>
      </c>
      <c r="J41" s="27">
        <v>60</v>
      </c>
      <c r="K41" s="27">
        <v>43</v>
      </c>
      <c r="L41" s="27">
        <v>5</v>
      </c>
      <c r="M41" s="27" t="s">
        <v>915</v>
      </c>
      <c r="N41" s="56" t="s">
        <v>877</v>
      </c>
      <c r="S41" t="s">
        <v>268</v>
      </c>
      <c r="T41" s="29">
        <f>IF(T40=1,T38,0)</f>
        <v>0</v>
      </c>
      <c r="U41" s="5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V41" t="s">
        <v>226</v>
      </c>
      <c r="AW41">
        <f>AU15+90</f>
        <v>90</v>
      </c>
    </row>
    <row r="42" spans="1:57">
      <c r="D42" s="27"/>
      <c r="E42" s="27" t="s">
        <v>238</v>
      </c>
      <c r="F42" s="27" t="s">
        <v>238</v>
      </c>
      <c r="G42" s="27">
        <v>9</v>
      </c>
      <c r="H42" s="27">
        <v>50</v>
      </c>
      <c r="I42" s="27">
        <v>59.4</v>
      </c>
      <c r="J42" s="27">
        <v>59</v>
      </c>
      <c r="K42" s="27">
        <v>2</v>
      </c>
      <c r="L42" s="27">
        <v>19</v>
      </c>
      <c r="M42" s="27" t="s">
        <v>916</v>
      </c>
      <c r="N42" s="56" t="s">
        <v>878</v>
      </c>
      <c r="S42" s="55" t="s">
        <v>588</v>
      </c>
      <c r="T42" s="40"/>
      <c r="U42" s="5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V42" t="s">
        <v>227</v>
      </c>
      <c r="AW42" s="40">
        <f>AW41-AW40</f>
        <v>0</v>
      </c>
    </row>
    <row r="43" spans="1:57">
      <c r="D43" s="27"/>
      <c r="E43" s="27" t="s">
        <v>282</v>
      </c>
      <c r="F43" s="27" t="s">
        <v>282</v>
      </c>
      <c r="G43" s="27">
        <v>11</v>
      </c>
      <c r="H43" s="27">
        <v>46</v>
      </c>
      <c r="I43" s="27">
        <v>3</v>
      </c>
      <c r="J43" s="27">
        <v>47</v>
      </c>
      <c r="K43" s="27">
        <v>46</v>
      </c>
      <c r="L43" s="27">
        <v>45</v>
      </c>
      <c r="M43" s="27" t="s">
        <v>917</v>
      </c>
      <c r="N43" s="56" t="s">
        <v>879</v>
      </c>
      <c r="S43" t="s">
        <v>576</v>
      </c>
      <c r="T43" s="40">
        <f>T27*T30</f>
        <v>0</v>
      </c>
      <c r="U43" s="5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V43" t="s">
        <v>228</v>
      </c>
      <c r="AW43" s="29">
        <f>AW42*AU20</f>
        <v>0</v>
      </c>
    </row>
    <row r="44" spans="1:57">
      <c r="D44" s="27"/>
      <c r="E44" s="27" t="s">
        <v>242</v>
      </c>
      <c r="F44" s="27" t="s">
        <v>242</v>
      </c>
      <c r="G44" s="27">
        <v>11</v>
      </c>
      <c r="H44" s="27">
        <v>9</v>
      </c>
      <c r="I44" s="27">
        <v>39.799999999999997</v>
      </c>
      <c r="J44" s="27">
        <v>44</v>
      </c>
      <c r="K44" s="27">
        <v>29</v>
      </c>
      <c r="L44" s="27">
        <v>55</v>
      </c>
      <c r="M44" s="27" t="s">
        <v>918</v>
      </c>
      <c r="N44" s="56" t="s">
        <v>880</v>
      </c>
      <c r="S44" t="s">
        <v>577</v>
      </c>
      <c r="T44" s="40">
        <f>IF(T43&lt;0,1,0)</f>
        <v>0</v>
      </c>
      <c r="U44" s="5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V44" t="s">
        <v>229</v>
      </c>
      <c r="AW44" s="29">
        <f>AW43/2.5</f>
        <v>0</v>
      </c>
    </row>
    <row r="45" spans="1:57">
      <c r="D45" s="21" t="s">
        <v>18</v>
      </c>
      <c r="E45" s="21" t="s">
        <v>645</v>
      </c>
      <c r="F45" s="21" t="s">
        <v>645</v>
      </c>
      <c r="G45" s="21" t="s">
        <v>102</v>
      </c>
      <c r="H45" s="21" t="s">
        <v>343</v>
      </c>
      <c r="I45" s="21" t="s">
        <v>342</v>
      </c>
      <c r="J45" s="21" t="s">
        <v>717</v>
      </c>
      <c r="K45" s="21" t="s">
        <v>720</v>
      </c>
      <c r="L45" s="21" t="s">
        <v>721</v>
      </c>
      <c r="M45" s="21" t="s">
        <v>938</v>
      </c>
      <c r="N45" s="83" t="s">
        <v>881</v>
      </c>
      <c r="S45" t="s">
        <v>578</v>
      </c>
      <c r="T45" s="40">
        <f>T27*T33</f>
        <v>0</v>
      </c>
      <c r="U45" s="5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V45" t="s">
        <v>230</v>
      </c>
      <c r="AW45" s="29" t="str">
        <f>IF(AW42&gt;0,"          ΒΟΡΕΙΑ","          ΝΟΤΙΑ")</f>
        <v xml:space="preserve">          ΝΟΤΙΑ</v>
      </c>
    </row>
    <row r="46" spans="1:57">
      <c r="D46" s="27"/>
      <c r="E46" s="27" t="s">
        <v>2138</v>
      </c>
      <c r="F46" s="27" t="s">
        <v>2138</v>
      </c>
      <c r="G46" s="27">
        <v>2</v>
      </c>
      <c r="H46" s="27">
        <v>52</v>
      </c>
      <c r="I46" s="27">
        <v>0</v>
      </c>
      <c r="J46" s="27">
        <v>89</v>
      </c>
      <c r="K46" s="27">
        <v>20</v>
      </c>
      <c r="L46" s="27">
        <v>0</v>
      </c>
      <c r="M46" s="27" t="s">
        <v>2141</v>
      </c>
      <c r="N46" s="56" t="s">
        <v>2142</v>
      </c>
      <c r="S46" t="s">
        <v>579</v>
      </c>
      <c r="T46" s="40">
        <f>IF(T45&lt;0,1,0)</f>
        <v>0</v>
      </c>
      <c r="U46" s="53"/>
      <c r="AD46" s="1"/>
    </row>
    <row r="47" spans="1:57">
      <c r="D47" s="27"/>
      <c r="E47" s="27" t="s">
        <v>272</v>
      </c>
      <c r="F47" s="27" t="s">
        <v>272</v>
      </c>
      <c r="G47" s="27">
        <v>14</v>
      </c>
      <c r="H47" s="27">
        <v>50</v>
      </c>
      <c r="I47" s="27">
        <v>42.4</v>
      </c>
      <c r="J47" s="27">
        <v>74</v>
      </c>
      <c r="K47" s="27">
        <v>9</v>
      </c>
      <c r="L47" s="27">
        <v>20</v>
      </c>
      <c r="M47" s="27" t="s">
        <v>919</v>
      </c>
      <c r="N47" s="56" t="s">
        <v>882</v>
      </c>
      <c r="S47" t="s">
        <v>580</v>
      </c>
      <c r="T47" s="40">
        <f>T30*T33</f>
        <v>0</v>
      </c>
      <c r="U47" s="53"/>
      <c r="AD47" s="1"/>
    </row>
    <row r="48" spans="1:57">
      <c r="A48" s="24"/>
      <c r="D48" s="27"/>
      <c r="E48" s="27" t="s">
        <v>273</v>
      </c>
      <c r="F48" s="27" t="s">
        <v>273</v>
      </c>
      <c r="G48" s="27">
        <v>15</v>
      </c>
      <c r="H48" s="27">
        <v>20</v>
      </c>
      <c r="I48" s="27">
        <v>43.7</v>
      </c>
      <c r="J48" s="27">
        <v>71</v>
      </c>
      <c r="K48" s="27">
        <v>50</v>
      </c>
      <c r="L48" s="27">
        <v>3</v>
      </c>
      <c r="M48" s="27" t="s">
        <v>920</v>
      </c>
      <c r="N48" s="56" t="s">
        <v>883</v>
      </c>
      <c r="S48" t="s">
        <v>581</v>
      </c>
      <c r="T48" s="40">
        <f>IF(T47&lt;0,1,0)</f>
        <v>0</v>
      </c>
      <c r="U48" s="53"/>
      <c r="AD48" s="1"/>
    </row>
    <row r="49" spans="4:30">
      <c r="D49" s="27"/>
      <c r="E49" s="27" t="s">
        <v>2137</v>
      </c>
      <c r="F49" s="27" t="s">
        <v>2137</v>
      </c>
      <c r="G49" s="27">
        <v>17</v>
      </c>
      <c r="H49" s="27">
        <v>32</v>
      </c>
      <c r="I49" s="27">
        <v>13</v>
      </c>
      <c r="J49" s="27">
        <v>86</v>
      </c>
      <c r="K49" s="27">
        <v>35</v>
      </c>
      <c r="L49" s="27">
        <v>11</v>
      </c>
      <c r="M49" s="27" t="s">
        <v>2139</v>
      </c>
      <c r="N49" s="56" t="s">
        <v>2140</v>
      </c>
      <c r="S49" t="s">
        <v>582</v>
      </c>
      <c r="T49" s="40">
        <f>T48+T46+T44</f>
        <v>0</v>
      </c>
      <c r="U49" s="53"/>
      <c r="AD49" s="1"/>
    </row>
    <row r="50" spans="4:30">
      <c r="D50" s="27"/>
      <c r="E50" s="27" t="s">
        <v>476</v>
      </c>
      <c r="F50" s="27" t="s">
        <v>476</v>
      </c>
      <c r="G50" s="27">
        <v>16</v>
      </c>
      <c r="H50" s="27">
        <v>45</v>
      </c>
      <c r="I50" s="27">
        <v>58.1</v>
      </c>
      <c r="J50" s="27">
        <v>82</v>
      </c>
      <c r="K50" s="27">
        <v>2</v>
      </c>
      <c r="L50" s="27">
        <v>14</v>
      </c>
      <c r="M50" s="27" t="s">
        <v>921</v>
      </c>
      <c r="N50" s="56" t="s">
        <v>884</v>
      </c>
      <c r="S50" t="s">
        <v>583</v>
      </c>
      <c r="T50" s="40" t="str">
        <f>IF(T49&gt;0,"ΠΡΟΣΟΧΗ!!! Βρέθηκε διαφορετικό","")</f>
        <v/>
      </c>
      <c r="U50" s="53"/>
      <c r="AD50" s="1"/>
    </row>
    <row r="51" spans="4:30">
      <c r="D51" s="27"/>
      <c r="E51" s="27" t="s">
        <v>474</v>
      </c>
      <c r="F51" s="27" t="s">
        <v>474</v>
      </c>
      <c r="G51" s="27">
        <v>15</v>
      </c>
      <c r="H51" s="27">
        <v>44</v>
      </c>
      <c r="I51" s="27">
        <v>3.5</v>
      </c>
      <c r="J51" s="27">
        <v>77</v>
      </c>
      <c r="K51" s="27">
        <v>47</v>
      </c>
      <c r="L51" s="27">
        <v>40</v>
      </c>
      <c r="M51" s="27" t="s">
        <v>922</v>
      </c>
      <c r="N51" s="56" t="s">
        <v>885</v>
      </c>
      <c r="S51" t="s">
        <v>584</v>
      </c>
      <c r="T51" s="40" t="str">
        <f>IF(T49&gt;0,"Πρόσημο στην απόκλιση","")</f>
        <v/>
      </c>
      <c r="U51" s="53"/>
      <c r="AD51" s="1"/>
    </row>
    <row r="52" spans="4:30">
      <c r="D52" s="27"/>
      <c r="E52" s="27" t="s">
        <v>475</v>
      </c>
      <c r="F52" s="27" t="s">
        <v>475</v>
      </c>
      <c r="G52" s="27">
        <v>16</v>
      </c>
      <c r="H52" s="27">
        <v>17</v>
      </c>
      <c r="I52" s="27">
        <v>30.4</v>
      </c>
      <c r="J52" s="27">
        <v>75</v>
      </c>
      <c r="K52" s="27">
        <v>45</v>
      </c>
      <c r="L52" s="27">
        <v>19</v>
      </c>
      <c r="M52" s="27" t="s">
        <v>923</v>
      </c>
      <c r="N52" s="56" t="s">
        <v>886</v>
      </c>
      <c r="Q52" s="36"/>
      <c r="R52" s="36"/>
      <c r="S52" s="38" t="s">
        <v>122</v>
      </c>
      <c r="T52" s="37"/>
      <c r="U52" s="53"/>
      <c r="AD52" s="1"/>
    </row>
    <row r="53" spans="4:30">
      <c r="D53" s="21" t="s">
        <v>19</v>
      </c>
      <c r="E53" s="21" t="s">
        <v>646</v>
      </c>
      <c r="F53" s="21" t="s">
        <v>646</v>
      </c>
      <c r="G53" s="21" t="s">
        <v>102</v>
      </c>
      <c r="H53" s="21" t="s">
        <v>19</v>
      </c>
      <c r="I53" s="21" t="s">
        <v>19</v>
      </c>
      <c r="J53" s="21" t="s">
        <v>102</v>
      </c>
      <c r="K53" s="21" t="s">
        <v>722</v>
      </c>
      <c r="L53" s="21" t="s">
        <v>723</v>
      </c>
      <c r="M53" s="21" t="s">
        <v>939</v>
      </c>
      <c r="N53" s="21" t="s">
        <v>722</v>
      </c>
      <c r="S53" s="28" t="s">
        <v>105</v>
      </c>
      <c r="T53" s="29" t="str">
        <f>AD31</f>
        <v>ωωω ψ</v>
      </c>
      <c r="U53" s="53"/>
      <c r="AD53" s="1"/>
    </row>
    <row r="54" spans="4:30">
      <c r="D54" s="27"/>
      <c r="E54" s="27" t="s">
        <v>1940</v>
      </c>
      <c r="F54" s="27" t="s">
        <v>1940</v>
      </c>
      <c r="G54" s="27">
        <v>1</v>
      </c>
      <c r="H54" s="27">
        <v>37</v>
      </c>
      <c r="I54" s="27">
        <v>59.6</v>
      </c>
      <c r="J54" s="27">
        <v>48</v>
      </c>
      <c r="K54" s="27">
        <v>37</v>
      </c>
      <c r="L54" s="27">
        <v>42</v>
      </c>
      <c r="M54" s="27" t="s">
        <v>1941</v>
      </c>
      <c r="N54" s="56" t="s">
        <v>1942</v>
      </c>
      <c r="S54" t="s">
        <v>106</v>
      </c>
      <c r="T54" t="str">
        <f>LOOKUP(T53,E4:E790,F4:F790)</f>
        <v>ωωω ψ</v>
      </c>
      <c r="U54" s="53"/>
      <c r="AD54" s="1"/>
    </row>
    <row r="55" spans="4:30">
      <c r="D55" s="27"/>
      <c r="E55" s="27" t="s">
        <v>309</v>
      </c>
      <c r="F55" s="27" t="s">
        <v>309</v>
      </c>
      <c r="G55" s="27">
        <v>0</v>
      </c>
      <c r="H55" s="27">
        <v>8</v>
      </c>
      <c r="I55" s="27">
        <v>23.3</v>
      </c>
      <c r="J55" s="27">
        <v>29</v>
      </c>
      <c r="K55" s="27">
        <v>5</v>
      </c>
      <c r="L55" s="27">
        <v>26</v>
      </c>
      <c r="M55" s="27" t="s">
        <v>924</v>
      </c>
      <c r="N55" s="56" t="s">
        <v>887</v>
      </c>
      <c r="S55" t="s">
        <v>107</v>
      </c>
      <c r="T55" t="str">
        <f>IF(T54=T53,T53,F789)</f>
        <v>ωωω ψ</v>
      </c>
      <c r="AD55" s="1"/>
    </row>
    <row r="56" spans="4:30">
      <c r="D56" s="27"/>
      <c r="E56" s="27" t="s">
        <v>310</v>
      </c>
      <c r="F56" s="27" t="s">
        <v>310</v>
      </c>
      <c r="G56" s="27">
        <v>1</v>
      </c>
      <c r="H56" s="27">
        <v>9</v>
      </c>
      <c r="I56" s="27">
        <v>43.9</v>
      </c>
      <c r="J56" s="27">
        <v>35</v>
      </c>
      <c r="K56" s="27">
        <v>37</v>
      </c>
      <c r="L56" s="27">
        <v>14</v>
      </c>
      <c r="M56" s="27" t="s">
        <v>925</v>
      </c>
      <c r="N56" s="56" t="s">
        <v>888</v>
      </c>
      <c r="S56" s="30" t="s">
        <v>111</v>
      </c>
      <c r="T56" s="31" t="s">
        <v>112</v>
      </c>
      <c r="AD56" s="1"/>
    </row>
    <row r="57" spans="4:30">
      <c r="D57" s="27"/>
      <c r="E57" s="27" t="s">
        <v>311</v>
      </c>
      <c r="F57" s="27" t="s">
        <v>311</v>
      </c>
      <c r="G57" s="27">
        <v>2</v>
      </c>
      <c r="H57" s="27">
        <v>3</v>
      </c>
      <c r="I57" s="27">
        <v>54</v>
      </c>
      <c r="J57" s="27">
        <v>42</v>
      </c>
      <c r="K57" s="27">
        <v>19</v>
      </c>
      <c r="L57" s="27">
        <v>47</v>
      </c>
      <c r="M57" s="27" t="s">
        <v>2044</v>
      </c>
      <c r="N57" s="56" t="s">
        <v>889</v>
      </c>
      <c r="S57" t="s">
        <v>108</v>
      </c>
      <c r="T57" s="29" t="str">
        <f>LOOKUP(T55,F4:F790,G4:G790)</f>
        <v xml:space="preserve"> -</v>
      </c>
      <c r="AD57" s="1"/>
    </row>
    <row r="58" spans="4:30">
      <c r="D58" s="27"/>
      <c r="E58" s="27" t="s">
        <v>312</v>
      </c>
      <c r="F58" s="27" t="s">
        <v>312</v>
      </c>
      <c r="G58" s="27">
        <v>0</v>
      </c>
      <c r="H58" s="27">
        <v>39</v>
      </c>
      <c r="I58" s="27">
        <v>19.7</v>
      </c>
      <c r="J58" s="27">
        <v>30</v>
      </c>
      <c r="K58" s="27">
        <v>51</v>
      </c>
      <c r="L58" s="27">
        <v>40</v>
      </c>
      <c r="M58" s="27" t="s">
        <v>926</v>
      </c>
      <c r="N58" s="56" t="s">
        <v>890</v>
      </c>
      <c r="S58" t="s">
        <v>109</v>
      </c>
      <c r="T58" s="29" t="str">
        <f>LOOKUP(T55,F4:F790,H4:H790)</f>
        <v xml:space="preserve"> - </v>
      </c>
      <c r="AD58" s="1"/>
    </row>
    <row r="59" spans="4:30">
      <c r="D59" s="27"/>
      <c r="E59" s="27" t="s">
        <v>1946</v>
      </c>
      <c r="F59" s="27" t="s">
        <v>1946</v>
      </c>
      <c r="G59" s="27">
        <v>23</v>
      </c>
      <c r="H59" s="27">
        <v>38</v>
      </c>
      <c r="I59" s="27">
        <v>8.1999999999999993</v>
      </c>
      <c r="J59" s="27">
        <v>43</v>
      </c>
      <c r="K59" s="27">
        <v>16</v>
      </c>
      <c r="L59" s="27">
        <v>5</v>
      </c>
      <c r="M59" s="27" t="s">
        <v>1949</v>
      </c>
      <c r="N59" s="56" t="s">
        <v>1950</v>
      </c>
      <c r="S59" t="s">
        <v>110</v>
      </c>
      <c r="T59" s="29" t="str">
        <f>LOOKUP(T55,F4:F790,I4:I790)</f>
        <v xml:space="preserve"> - </v>
      </c>
      <c r="AD59" s="1"/>
    </row>
    <row r="60" spans="4:30">
      <c r="D60" s="27"/>
      <c r="E60" s="27" t="s">
        <v>1947</v>
      </c>
      <c r="F60" s="27" t="s">
        <v>1947</v>
      </c>
      <c r="G60" s="27">
        <v>23</v>
      </c>
      <c r="H60" s="27">
        <v>40</v>
      </c>
      <c r="I60" s="27">
        <v>24.5</v>
      </c>
      <c r="J60" s="27">
        <v>44</v>
      </c>
      <c r="K60" s="27">
        <v>20</v>
      </c>
      <c r="L60" s="27">
        <v>2</v>
      </c>
      <c r="M60" s="27" t="s">
        <v>1952</v>
      </c>
      <c r="N60" s="56" t="s">
        <v>1951</v>
      </c>
      <c r="S60" t="s">
        <v>847</v>
      </c>
      <c r="T60" s="80">
        <f>LOOKUP(T55,F4:F790,M4:M790)</f>
        <v>0</v>
      </c>
      <c r="AD60" s="1"/>
    </row>
    <row r="61" spans="4:30">
      <c r="D61" s="27"/>
      <c r="E61" s="27" t="s">
        <v>1948</v>
      </c>
      <c r="F61" s="27" t="s">
        <v>1948</v>
      </c>
      <c r="G61" s="27">
        <v>23</v>
      </c>
      <c r="H61" s="27">
        <v>37</v>
      </c>
      <c r="I61" s="27">
        <v>33.9</v>
      </c>
      <c r="J61" s="27">
        <v>46</v>
      </c>
      <c r="K61" s="27">
        <v>27</v>
      </c>
      <c r="L61" s="27">
        <v>29</v>
      </c>
      <c r="M61" s="27" t="s">
        <v>1953</v>
      </c>
      <c r="N61" s="56" t="s">
        <v>1954</v>
      </c>
      <c r="S61" t="s">
        <v>847</v>
      </c>
      <c r="T61" s="80">
        <f>LOOKUP(T55,F4:F790,N4:N790)</f>
        <v>0</v>
      </c>
      <c r="AD61" s="1"/>
    </row>
    <row r="62" spans="4:30">
      <c r="D62" s="27"/>
      <c r="E62" s="27" t="s">
        <v>1925</v>
      </c>
      <c r="F62" s="27" t="s">
        <v>1925</v>
      </c>
      <c r="G62" s="27">
        <v>0</v>
      </c>
      <c r="H62" s="27">
        <v>56</v>
      </c>
      <c r="I62" s="27">
        <v>45.2</v>
      </c>
      <c r="J62" s="27">
        <v>38</v>
      </c>
      <c r="K62" s="27">
        <v>29</v>
      </c>
      <c r="L62" s="27">
        <v>55</v>
      </c>
      <c r="M62" s="27" t="s">
        <v>1936</v>
      </c>
      <c r="N62" s="56" t="s">
        <v>1937</v>
      </c>
      <c r="S62" s="34" t="s">
        <v>120</v>
      </c>
      <c r="T62" s="35"/>
      <c r="AD62" s="1"/>
    </row>
    <row r="63" spans="4:30">
      <c r="D63" s="27"/>
      <c r="E63" s="27" t="s">
        <v>1935</v>
      </c>
      <c r="F63" s="27" t="s">
        <v>1935</v>
      </c>
      <c r="G63" s="27">
        <v>0</v>
      </c>
      <c r="H63" s="27">
        <v>49</v>
      </c>
      <c r="I63" s="27">
        <v>48.8</v>
      </c>
      <c r="J63" s="27">
        <v>41</v>
      </c>
      <c r="K63" s="27">
        <v>4</v>
      </c>
      <c r="L63" s="27">
        <v>44</v>
      </c>
      <c r="M63" s="27" t="s">
        <v>1938</v>
      </c>
      <c r="N63" s="56" t="s">
        <v>1939</v>
      </c>
      <c r="S63" t="s">
        <v>113</v>
      </c>
      <c r="T63" t="e">
        <f>T59/60</f>
        <v>#VALUE!</v>
      </c>
      <c r="AD63" s="1"/>
    </row>
    <row r="64" spans="4:30">
      <c r="D64" s="27"/>
      <c r="E64" s="27" t="s">
        <v>1955</v>
      </c>
      <c r="F64" s="27" t="s">
        <v>1955</v>
      </c>
      <c r="G64" s="27">
        <v>23</v>
      </c>
      <c r="H64" s="27">
        <v>1</v>
      </c>
      <c r="I64" s="27">
        <v>55.3</v>
      </c>
      <c r="J64" s="27">
        <v>42</v>
      </c>
      <c r="K64" s="27">
        <v>19</v>
      </c>
      <c r="L64" s="27">
        <v>34</v>
      </c>
      <c r="M64" s="27" t="s">
        <v>1956</v>
      </c>
      <c r="N64" s="56" t="s">
        <v>1957</v>
      </c>
      <c r="S64" t="s">
        <v>114</v>
      </c>
      <c r="T64" t="e">
        <f>T63+T58</f>
        <v>#VALUE!</v>
      </c>
      <c r="AD64" s="1"/>
    </row>
    <row r="65" spans="1:30">
      <c r="D65" s="27"/>
      <c r="E65" s="27" t="s">
        <v>1943</v>
      </c>
      <c r="F65" s="27" t="s">
        <v>1943</v>
      </c>
      <c r="G65" s="27">
        <v>1</v>
      </c>
      <c r="H65" s="27">
        <v>9</v>
      </c>
      <c r="I65" s="27">
        <v>30.2</v>
      </c>
      <c r="J65" s="27">
        <v>47</v>
      </c>
      <c r="K65" s="27">
        <v>14</v>
      </c>
      <c r="L65" s="27">
        <v>31</v>
      </c>
      <c r="M65" s="27" t="s">
        <v>1944</v>
      </c>
      <c r="N65" s="56" t="s">
        <v>1945</v>
      </c>
      <c r="S65" t="s">
        <v>115</v>
      </c>
      <c r="T65" t="e">
        <f>T64/60</f>
        <v>#VALUE!</v>
      </c>
      <c r="AD65" s="1"/>
    </row>
    <row r="66" spans="1:30">
      <c r="D66" s="21" t="s">
        <v>20</v>
      </c>
      <c r="E66" s="21" t="s">
        <v>647</v>
      </c>
      <c r="F66" s="21" t="s">
        <v>647</v>
      </c>
      <c r="G66" s="21" t="s">
        <v>102</v>
      </c>
      <c r="H66" s="21" t="s">
        <v>20</v>
      </c>
      <c r="I66" s="21" t="s">
        <v>20</v>
      </c>
      <c r="J66" s="21" t="s">
        <v>102</v>
      </c>
      <c r="K66" s="21" t="s">
        <v>724</v>
      </c>
      <c r="L66" s="21" t="s">
        <v>723</v>
      </c>
      <c r="M66" s="21" t="s">
        <v>940</v>
      </c>
      <c r="N66" s="21" t="s">
        <v>724</v>
      </c>
      <c r="S66" t="s">
        <v>116</v>
      </c>
      <c r="T66" s="40" t="e">
        <f>T65+T57</f>
        <v>#VALUE!</v>
      </c>
      <c r="AD66" s="1"/>
    </row>
    <row r="67" spans="1:30">
      <c r="D67" s="21" t="s">
        <v>21</v>
      </c>
      <c r="E67" s="21" t="s">
        <v>648</v>
      </c>
      <c r="F67" s="21" t="s">
        <v>648</v>
      </c>
      <c r="G67" s="21" t="s">
        <v>102</v>
      </c>
      <c r="H67" s="21" t="s">
        <v>21</v>
      </c>
      <c r="I67" s="21" t="s">
        <v>21</v>
      </c>
      <c r="J67" s="21" t="s">
        <v>102</v>
      </c>
      <c r="K67" s="21" t="s">
        <v>725</v>
      </c>
      <c r="L67" s="21" t="s">
        <v>726</v>
      </c>
      <c r="M67" s="21" t="s">
        <v>927</v>
      </c>
      <c r="N67" s="21" t="s">
        <v>725</v>
      </c>
      <c r="S67" t="s">
        <v>269</v>
      </c>
      <c r="T67" s="40" t="b">
        <f>ISNUMBER(T66)</f>
        <v>0</v>
      </c>
      <c r="AD67" s="1"/>
    </row>
    <row r="68" spans="1:30">
      <c r="D68" s="27"/>
      <c r="E68" s="27" t="s">
        <v>549</v>
      </c>
      <c r="F68" s="27" t="s">
        <v>549</v>
      </c>
      <c r="G68" s="27">
        <v>18</v>
      </c>
      <c r="H68" s="27">
        <v>35</v>
      </c>
      <c r="I68" s="27">
        <v>12.4</v>
      </c>
      <c r="J68" s="27">
        <v>-8</v>
      </c>
      <c r="K68" s="27">
        <v>-14</v>
      </c>
      <c r="L68" s="27">
        <v>-39</v>
      </c>
      <c r="M68" s="27" t="s">
        <v>928</v>
      </c>
      <c r="N68" s="56" t="s">
        <v>931</v>
      </c>
      <c r="S68" t="s">
        <v>267</v>
      </c>
      <c r="T68" s="40">
        <f>T67*1</f>
        <v>0</v>
      </c>
      <c r="AD68" s="1"/>
    </row>
    <row r="69" spans="1:30">
      <c r="D69" s="27"/>
      <c r="E69" s="27" t="s">
        <v>550</v>
      </c>
      <c r="F69" s="27" t="s">
        <v>550</v>
      </c>
      <c r="G69" s="27">
        <v>18</v>
      </c>
      <c r="H69" s="27">
        <v>47</v>
      </c>
      <c r="I69" s="27">
        <v>10.5</v>
      </c>
      <c r="J69" s="27">
        <v>-4</v>
      </c>
      <c r="K69" s="27">
        <v>-44</v>
      </c>
      <c r="L69" s="27">
        <v>-52</v>
      </c>
      <c r="M69" s="27" t="s">
        <v>929</v>
      </c>
      <c r="N69" s="56" t="s">
        <v>932</v>
      </c>
      <c r="S69" t="s">
        <v>268</v>
      </c>
      <c r="T69" s="29">
        <f>IF(T68=1,T66,0)</f>
        <v>0</v>
      </c>
      <c r="AD69" s="1"/>
    </row>
    <row r="70" spans="1:30">
      <c r="D70" s="27"/>
      <c r="E70" s="27" t="s">
        <v>551</v>
      </c>
      <c r="F70" s="27" t="s">
        <v>551</v>
      </c>
      <c r="G70" s="27">
        <v>18</v>
      </c>
      <c r="H70" s="27">
        <v>29</v>
      </c>
      <c r="I70" s="27">
        <v>11.9</v>
      </c>
      <c r="J70" s="27">
        <v>-14</v>
      </c>
      <c r="K70" s="27">
        <v>-33</v>
      </c>
      <c r="L70" s="27">
        <v>-57</v>
      </c>
      <c r="M70" s="27" t="s">
        <v>930</v>
      </c>
      <c r="N70" s="56" t="s">
        <v>933</v>
      </c>
      <c r="S70" s="33" t="s">
        <v>118</v>
      </c>
      <c r="T70" s="33"/>
      <c r="AD70" s="1"/>
    </row>
    <row r="71" spans="1:30">
      <c r="D71" s="107" t="s">
        <v>2317</v>
      </c>
      <c r="E71" s="107" t="s">
        <v>2318</v>
      </c>
      <c r="F71" s="107" t="s">
        <v>2318</v>
      </c>
      <c r="G71" s="107" t="s">
        <v>2319</v>
      </c>
      <c r="H71" s="107" t="s">
        <v>2320</v>
      </c>
      <c r="I71" s="107" t="s">
        <v>2321</v>
      </c>
      <c r="J71" s="107" t="s">
        <v>2320</v>
      </c>
      <c r="K71" s="107" t="s">
        <v>2319</v>
      </c>
      <c r="L71" s="107" t="s">
        <v>2321</v>
      </c>
      <c r="M71" s="107"/>
      <c r="N71" s="108"/>
      <c r="S71" t="s">
        <v>119</v>
      </c>
      <c r="T71" s="29" t="str">
        <f>LOOKUP(T55,F4:F790,J4:J790)</f>
        <v xml:space="preserve"> - </v>
      </c>
      <c r="AD71" s="1"/>
    </row>
    <row r="72" spans="1:30">
      <c r="D72" s="27"/>
      <c r="E72" s="27" t="s">
        <v>2322</v>
      </c>
      <c r="F72" s="27" t="s">
        <v>2322</v>
      </c>
      <c r="G72" s="27">
        <v>5</v>
      </c>
      <c r="H72" s="27">
        <v>5</v>
      </c>
      <c r="I72" s="27">
        <v>36</v>
      </c>
      <c r="J72" s="27">
        <v>10</v>
      </c>
      <c r="K72" s="27">
        <v>42</v>
      </c>
      <c r="L72" s="27">
        <v>0</v>
      </c>
      <c r="M72" s="27" t="s">
        <v>2323</v>
      </c>
      <c r="N72" s="56" t="s">
        <v>2324</v>
      </c>
      <c r="S72" t="s">
        <v>109</v>
      </c>
      <c r="T72" s="29" t="str">
        <f>LOOKUP(T55,F4:F790,K4:K790)</f>
        <v xml:space="preserve"> - </v>
      </c>
      <c r="AD72" s="1"/>
    </row>
    <row r="73" spans="1:30">
      <c r="D73" s="21" t="s">
        <v>22</v>
      </c>
      <c r="E73" s="21" t="s">
        <v>649</v>
      </c>
      <c r="F73" s="21" t="s">
        <v>649</v>
      </c>
      <c r="G73" s="21" t="s">
        <v>102</v>
      </c>
      <c r="H73" s="21" t="s">
        <v>22</v>
      </c>
      <c r="I73" s="21" t="s">
        <v>22</v>
      </c>
      <c r="J73" s="21" t="s">
        <v>102</v>
      </c>
      <c r="K73" s="21" t="s">
        <v>727</v>
      </c>
      <c r="L73" s="21" t="s">
        <v>726</v>
      </c>
      <c r="M73" s="21" t="s">
        <v>934</v>
      </c>
      <c r="N73" s="21" t="s">
        <v>727</v>
      </c>
      <c r="S73" t="s">
        <v>110</v>
      </c>
      <c r="T73" s="29" t="str">
        <f>LOOKUP(T55,F4:F790,L4:L790)</f>
        <v xml:space="preserve"> - </v>
      </c>
      <c r="AD73" s="1"/>
    </row>
    <row r="74" spans="1:30">
      <c r="D74" s="27"/>
      <c r="E74" s="27" t="s">
        <v>1517</v>
      </c>
      <c r="F74" s="27" t="s">
        <v>1517</v>
      </c>
      <c r="G74" s="27">
        <v>19</v>
      </c>
      <c r="H74" s="27">
        <v>40</v>
      </c>
      <c r="I74" s="27">
        <v>5.8</v>
      </c>
      <c r="J74" s="27">
        <v>18</v>
      </c>
      <c r="K74" s="27">
        <v>0</v>
      </c>
      <c r="L74" s="27">
        <v>50</v>
      </c>
      <c r="M74" s="27" t="s">
        <v>1521</v>
      </c>
      <c r="N74" s="27" t="s">
        <v>1522</v>
      </c>
      <c r="S74" s="55" t="s">
        <v>588</v>
      </c>
      <c r="T74" s="40"/>
      <c r="AD74" s="1"/>
    </row>
    <row r="75" spans="1:30">
      <c r="D75" s="27"/>
      <c r="E75" s="27" t="s">
        <v>1518</v>
      </c>
      <c r="F75" s="27" t="s">
        <v>1518</v>
      </c>
      <c r="G75" s="27">
        <v>19</v>
      </c>
      <c r="H75" s="27">
        <v>41</v>
      </c>
      <c r="I75" s="27">
        <v>2.9</v>
      </c>
      <c r="J75" s="27">
        <v>17</v>
      </c>
      <c r="K75" s="27">
        <v>28</v>
      </c>
      <c r="L75" s="27">
        <v>34</v>
      </c>
      <c r="M75" s="27" t="s">
        <v>1524</v>
      </c>
      <c r="N75" s="27" t="s">
        <v>1523</v>
      </c>
      <c r="S75" t="s">
        <v>269</v>
      </c>
      <c r="T75" s="40" t="b">
        <f>ISNUMBER(T71)</f>
        <v>0</v>
      </c>
      <c r="AD75" s="1"/>
    </row>
    <row r="76" spans="1:30">
      <c r="D76" s="27"/>
      <c r="E76" s="27" t="s">
        <v>1519</v>
      </c>
      <c r="F76" s="27" t="s">
        <v>1519</v>
      </c>
      <c r="G76" s="27">
        <v>19</v>
      </c>
      <c r="H76" s="27">
        <v>58</v>
      </c>
      <c r="I76" s="27">
        <v>45.4</v>
      </c>
      <c r="J76" s="27">
        <v>19</v>
      </c>
      <c r="K76" s="27">
        <v>29</v>
      </c>
      <c r="L76" s="27">
        <v>32</v>
      </c>
      <c r="M76" s="27" t="s">
        <v>1525</v>
      </c>
      <c r="N76" s="27" t="s">
        <v>1526</v>
      </c>
      <c r="S76" t="s">
        <v>267</v>
      </c>
      <c r="T76" s="40">
        <f>T75*1</f>
        <v>0</v>
      </c>
      <c r="AD76" s="1"/>
    </row>
    <row r="77" spans="1:30">
      <c r="D77" s="27"/>
      <c r="E77" s="27" t="s">
        <v>1520</v>
      </c>
      <c r="F77" s="27" t="s">
        <v>1520</v>
      </c>
      <c r="G77" s="27">
        <v>19</v>
      </c>
      <c r="H77" s="27">
        <v>47</v>
      </c>
      <c r="I77" s="27">
        <v>23.3</v>
      </c>
      <c r="J77" s="27">
        <v>18</v>
      </c>
      <c r="K77" s="27">
        <v>32</v>
      </c>
      <c r="L77" s="27">
        <v>3</v>
      </c>
      <c r="M77" s="27" t="s">
        <v>1528</v>
      </c>
      <c r="N77" s="27" t="s">
        <v>1527</v>
      </c>
      <c r="S77" t="s">
        <v>589</v>
      </c>
      <c r="T77" s="29">
        <f>IF(T76=1,T71,0)</f>
        <v>0</v>
      </c>
      <c r="AD77" s="1"/>
    </row>
    <row r="78" spans="1:30">
      <c r="A78" t="s">
        <v>231</v>
      </c>
      <c r="D78" s="21" t="s">
        <v>23</v>
      </c>
      <c r="E78" s="21" t="s">
        <v>650</v>
      </c>
      <c r="F78" s="21" t="s">
        <v>650</v>
      </c>
      <c r="G78" s="21" t="s">
        <v>102</v>
      </c>
      <c r="H78" s="21" t="s">
        <v>23</v>
      </c>
      <c r="I78" s="21" t="s">
        <v>23</v>
      </c>
      <c r="J78" s="21" t="s">
        <v>102</v>
      </c>
      <c r="K78" s="21" t="s">
        <v>728</v>
      </c>
      <c r="L78" s="21" t="s">
        <v>729</v>
      </c>
      <c r="M78" s="21" t="s">
        <v>935</v>
      </c>
      <c r="N78" s="21" t="s">
        <v>729</v>
      </c>
      <c r="S78" t="s">
        <v>269</v>
      </c>
      <c r="T78" s="40" t="b">
        <f>ISNUMBER(T72)</f>
        <v>0</v>
      </c>
      <c r="AD78" s="1"/>
    </row>
    <row r="79" spans="1:30">
      <c r="D79" s="27"/>
      <c r="E79" s="27" t="s">
        <v>414</v>
      </c>
      <c r="F79" s="27" t="s">
        <v>414</v>
      </c>
      <c r="G79" s="27">
        <v>15</v>
      </c>
      <c r="H79" s="27">
        <v>3</v>
      </c>
      <c r="I79" s="27">
        <v>47.3</v>
      </c>
      <c r="J79" s="27">
        <v>47</v>
      </c>
      <c r="K79" s="27">
        <v>39</v>
      </c>
      <c r="L79" s="27">
        <v>16</v>
      </c>
      <c r="M79" s="27" t="s">
        <v>942</v>
      </c>
      <c r="N79" s="56" t="s">
        <v>955</v>
      </c>
      <c r="S79" t="s">
        <v>267</v>
      </c>
      <c r="T79" s="40">
        <f>T78*1</f>
        <v>0</v>
      </c>
      <c r="AD79" s="1"/>
    </row>
    <row r="80" spans="1:30">
      <c r="D80" s="27"/>
      <c r="E80" s="27" t="s">
        <v>402</v>
      </c>
      <c r="F80" s="27" t="s">
        <v>402</v>
      </c>
      <c r="G80" s="27">
        <v>14</v>
      </c>
      <c r="H80" s="27">
        <v>15</v>
      </c>
      <c r="I80" s="27">
        <v>39.700000000000003</v>
      </c>
      <c r="J80" s="27">
        <v>19</v>
      </c>
      <c r="K80" s="27">
        <v>10</v>
      </c>
      <c r="L80" s="27">
        <v>57</v>
      </c>
      <c r="M80" s="27" t="s">
        <v>943</v>
      </c>
      <c r="N80" s="56" t="s">
        <v>954</v>
      </c>
      <c r="S80" t="s">
        <v>590</v>
      </c>
      <c r="T80" s="29">
        <f>IF(T79=1,T72,0)</f>
        <v>0</v>
      </c>
      <c r="AD80" s="1"/>
    </row>
    <row r="81" spans="4:30">
      <c r="D81" s="27"/>
      <c r="E81" s="27" t="s">
        <v>403</v>
      </c>
      <c r="F81" s="27" t="s">
        <v>403</v>
      </c>
      <c r="G81" s="27">
        <v>15</v>
      </c>
      <c r="H81" s="27">
        <v>1</v>
      </c>
      <c r="I81" s="27">
        <v>56.8</v>
      </c>
      <c r="J81" s="27">
        <v>40</v>
      </c>
      <c r="K81" s="27">
        <v>23</v>
      </c>
      <c r="L81" s="27">
        <v>26</v>
      </c>
      <c r="M81" s="27" t="s">
        <v>944</v>
      </c>
      <c r="N81" s="56" t="s">
        <v>957</v>
      </c>
      <c r="S81" t="s">
        <v>269</v>
      </c>
      <c r="T81" s="40" t="b">
        <f>ISNUMBER(T73)</f>
        <v>0</v>
      </c>
      <c r="AD81" s="1"/>
    </row>
    <row r="82" spans="4:30">
      <c r="D82" s="27"/>
      <c r="E82" s="27" t="s">
        <v>404</v>
      </c>
      <c r="F82" s="27" t="s">
        <v>404</v>
      </c>
      <c r="G82" s="27">
        <v>14</v>
      </c>
      <c r="H82" s="27">
        <v>32</v>
      </c>
      <c r="I82" s="27">
        <v>4.7</v>
      </c>
      <c r="J82" s="27">
        <v>38</v>
      </c>
      <c r="K82" s="27">
        <v>18</v>
      </c>
      <c r="L82" s="27">
        <v>30</v>
      </c>
      <c r="M82" s="27" t="s">
        <v>956</v>
      </c>
      <c r="N82" s="56" t="s">
        <v>958</v>
      </c>
      <c r="S82" t="s">
        <v>267</v>
      </c>
      <c r="T82" s="40">
        <f>T81*1</f>
        <v>0</v>
      </c>
      <c r="AD82" s="1"/>
    </row>
    <row r="83" spans="4:30">
      <c r="D83" s="27"/>
      <c r="E83" s="27" t="s">
        <v>405</v>
      </c>
      <c r="F83" s="27" t="s">
        <v>405</v>
      </c>
      <c r="G83" s="27">
        <v>15</v>
      </c>
      <c r="H83" s="27">
        <v>15</v>
      </c>
      <c r="I83" s="27">
        <v>30.2</v>
      </c>
      <c r="J83" s="27">
        <v>23</v>
      </c>
      <c r="K83" s="27">
        <v>18</v>
      </c>
      <c r="L83" s="27">
        <v>53</v>
      </c>
      <c r="M83" s="27" t="s">
        <v>945</v>
      </c>
      <c r="N83" s="56" t="s">
        <v>959</v>
      </c>
      <c r="S83" t="s">
        <v>587</v>
      </c>
      <c r="T83" s="29">
        <f>IF(T82=1,T73,0)</f>
        <v>0</v>
      </c>
      <c r="AD83" s="1"/>
    </row>
    <row r="84" spans="4:30">
      <c r="D84" s="27"/>
      <c r="E84" s="27" t="s">
        <v>406</v>
      </c>
      <c r="F84" s="27" t="s">
        <v>406</v>
      </c>
      <c r="G84" s="27">
        <v>14</v>
      </c>
      <c r="H84" s="27">
        <v>44</v>
      </c>
      <c r="I84" s="27">
        <v>59.2</v>
      </c>
      <c r="J84" s="27">
        <v>27</v>
      </c>
      <c r="K84" s="27">
        <v>4</v>
      </c>
      <c r="L84" s="27">
        <v>27</v>
      </c>
      <c r="M84" s="27" t="s">
        <v>946</v>
      </c>
      <c r="N84" s="56" t="s">
        <v>960</v>
      </c>
      <c r="S84" t="s">
        <v>576</v>
      </c>
      <c r="T84" s="40">
        <f>T77*T80</f>
        <v>0</v>
      </c>
      <c r="AD84" s="1"/>
    </row>
    <row r="85" spans="4:30">
      <c r="D85" s="27"/>
      <c r="E85" s="27" t="s">
        <v>407</v>
      </c>
      <c r="F85" s="27" t="s">
        <v>407</v>
      </c>
      <c r="G85" s="27">
        <v>14</v>
      </c>
      <c r="H85" s="27">
        <v>41</v>
      </c>
      <c r="I85" s="27">
        <v>8.9</v>
      </c>
      <c r="J85" s="27">
        <v>13</v>
      </c>
      <c r="K85" s="27">
        <v>43</v>
      </c>
      <c r="L85" s="27">
        <v>42</v>
      </c>
      <c r="M85" s="27" t="s">
        <v>947</v>
      </c>
      <c r="N85" s="56" t="s">
        <v>961</v>
      </c>
      <c r="S85" t="s">
        <v>577</v>
      </c>
      <c r="T85" s="40">
        <f>IF(T84&lt;0,1,0)</f>
        <v>0</v>
      </c>
      <c r="AD85" s="1"/>
    </row>
    <row r="86" spans="4:30">
      <c r="D86" s="27"/>
      <c r="E86" s="27" t="s">
        <v>318</v>
      </c>
      <c r="F86" s="27" t="s">
        <v>318</v>
      </c>
      <c r="G86" s="27">
        <v>13</v>
      </c>
      <c r="H86" s="27">
        <v>54</v>
      </c>
      <c r="I86" s="27">
        <v>41.1</v>
      </c>
      <c r="J86" s="27">
        <v>18</v>
      </c>
      <c r="K86" s="27">
        <v>23</v>
      </c>
      <c r="L86" s="27">
        <v>52</v>
      </c>
      <c r="M86" s="27" t="s">
        <v>948</v>
      </c>
      <c r="N86" s="56" t="s">
        <v>962</v>
      </c>
      <c r="S86" t="s">
        <v>578</v>
      </c>
      <c r="T86" s="40">
        <f>T77*T83</f>
        <v>0</v>
      </c>
      <c r="AD86" s="1"/>
    </row>
    <row r="87" spans="4:30">
      <c r="D87" s="27"/>
      <c r="E87" s="27" t="s">
        <v>400</v>
      </c>
      <c r="F87" s="27" t="s">
        <v>400</v>
      </c>
      <c r="G87" s="27">
        <v>14</v>
      </c>
      <c r="H87" s="27">
        <v>25</v>
      </c>
      <c r="I87" s="27">
        <v>11.8</v>
      </c>
      <c r="J87" s="27">
        <v>51</v>
      </c>
      <c r="K87" s="27">
        <v>51</v>
      </c>
      <c r="L87" s="27">
        <v>3</v>
      </c>
      <c r="M87" s="27" t="s">
        <v>949</v>
      </c>
      <c r="N87" s="56" t="s">
        <v>963</v>
      </c>
      <c r="S87" t="s">
        <v>579</v>
      </c>
      <c r="T87" s="40">
        <f>IF(T86&lt;0,1,0)</f>
        <v>0</v>
      </c>
      <c r="AD87" s="1"/>
    </row>
    <row r="88" spans="4:30">
      <c r="D88" s="27"/>
      <c r="E88" s="27" t="s">
        <v>401</v>
      </c>
      <c r="F88" s="27" t="s">
        <v>401</v>
      </c>
      <c r="G88" s="27">
        <v>14</v>
      </c>
      <c r="H88" s="27">
        <v>13</v>
      </c>
      <c r="I88" s="27">
        <v>29</v>
      </c>
      <c r="J88" s="27">
        <v>51</v>
      </c>
      <c r="K88" s="27">
        <v>47</v>
      </c>
      <c r="L88" s="27">
        <v>25</v>
      </c>
      <c r="M88" s="27" t="s">
        <v>950</v>
      </c>
      <c r="N88" s="56" t="s">
        <v>964</v>
      </c>
      <c r="S88" t="s">
        <v>580</v>
      </c>
      <c r="T88" s="40">
        <f>T80*T83</f>
        <v>0</v>
      </c>
      <c r="AD88" s="1"/>
    </row>
    <row r="89" spans="4:30">
      <c r="D89" s="27"/>
      <c r="E89" s="27" t="s">
        <v>408</v>
      </c>
      <c r="F89" s="27" t="s">
        <v>408</v>
      </c>
      <c r="G89" s="27">
        <v>15</v>
      </c>
      <c r="H89" s="27">
        <v>24</v>
      </c>
      <c r="I89" s="27">
        <v>29.4</v>
      </c>
      <c r="J89" s="27">
        <v>37</v>
      </c>
      <c r="K89" s="27">
        <v>22</v>
      </c>
      <c r="L89" s="27">
        <v>38</v>
      </c>
      <c r="M89" s="27" t="s">
        <v>951</v>
      </c>
      <c r="N89" s="56" t="s">
        <v>965</v>
      </c>
      <c r="S89" t="s">
        <v>581</v>
      </c>
      <c r="T89" s="40">
        <f>IF(T88&lt;0,1,0)</f>
        <v>0</v>
      </c>
      <c r="AD89" s="1"/>
    </row>
    <row r="90" spans="4:30">
      <c r="D90" s="27"/>
      <c r="E90" s="27" t="s">
        <v>409</v>
      </c>
      <c r="F90" s="27" t="s">
        <v>409</v>
      </c>
      <c r="G90" s="27">
        <v>14</v>
      </c>
      <c r="H90" s="27">
        <v>51</v>
      </c>
      <c r="I90" s="27">
        <v>23.3</v>
      </c>
      <c r="J90" s="27">
        <v>19</v>
      </c>
      <c r="K90" s="27">
        <v>6</v>
      </c>
      <c r="L90" s="27">
        <v>4</v>
      </c>
      <c r="M90" s="27" t="s">
        <v>952</v>
      </c>
      <c r="N90" s="56" t="s">
        <v>966</v>
      </c>
      <c r="S90" t="s">
        <v>582</v>
      </c>
      <c r="T90" s="40">
        <f>T85+T87+T89</f>
        <v>0</v>
      </c>
      <c r="AD90" s="1"/>
    </row>
    <row r="91" spans="4:30">
      <c r="D91" s="27"/>
      <c r="E91" s="27" t="s">
        <v>410</v>
      </c>
      <c r="F91" s="2" t="s">
        <v>410</v>
      </c>
      <c r="G91" s="27">
        <v>14</v>
      </c>
      <c r="H91" s="27">
        <v>40</v>
      </c>
      <c r="I91" s="27">
        <v>43.6</v>
      </c>
      <c r="J91" s="27">
        <v>16</v>
      </c>
      <c r="K91" s="27">
        <v>25</v>
      </c>
      <c r="L91" s="27">
        <v>6</v>
      </c>
      <c r="M91" s="27" t="s">
        <v>953</v>
      </c>
      <c r="N91" s="56" t="s">
        <v>967</v>
      </c>
      <c r="S91" t="s">
        <v>583</v>
      </c>
      <c r="T91" s="40" t="str">
        <f>IF(T90&gt;0,"ΠΡΟΣΟΧΗ!!! Βρέθηκε διαφορετικό","")</f>
        <v/>
      </c>
      <c r="AD91" s="1"/>
    </row>
    <row r="92" spans="4:30">
      <c r="D92" s="21" t="s">
        <v>24</v>
      </c>
      <c r="E92" s="21" t="s">
        <v>651</v>
      </c>
      <c r="F92" s="21" t="s">
        <v>651</v>
      </c>
      <c r="G92" s="21" t="s">
        <v>102</v>
      </c>
      <c r="H92" s="21" t="s">
        <v>24</v>
      </c>
      <c r="I92" s="21" t="s">
        <v>24</v>
      </c>
      <c r="J92" s="21" t="s">
        <v>102</v>
      </c>
      <c r="K92" s="21" t="s">
        <v>730</v>
      </c>
      <c r="L92" s="21" t="s">
        <v>730</v>
      </c>
      <c r="M92" s="21" t="s">
        <v>968</v>
      </c>
      <c r="N92" s="21" t="s">
        <v>730</v>
      </c>
      <c r="Q92" s="4" t="s">
        <v>231</v>
      </c>
      <c r="S92" t="s">
        <v>584</v>
      </c>
      <c r="T92" s="40" t="str">
        <f>IF(T90&gt;0,"Πρόσημο στην απόκλιση","")</f>
        <v/>
      </c>
      <c r="AD92" s="1"/>
    </row>
    <row r="93" spans="4:30">
      <c r="D93" s="21" t="s">
        <v>25</v>
      </c>
      <c r="E93" s="21" t="s">
        <v>652</v>
      </c>
      <c r="F93" s="21" t="s">
        <v>652</v>
      </c>
      <c r="G93" s="21" t="s">
        <v>102</v>
      </c>
      <c r="H93" s="21" t="s">
        <v>25</v>
      </c>
      <c r="I93" s="21" t="s">
        <v>25</v>
      </c>
      <c r="J93" s="21" t="s">
        <v>102</v>
      </c>
      <c r="K93" s="21" t="s">
        <v>731</v>
      </c>
      <c r="L93" s="21" t="s">
        <v>732</v>
      </c>
      <c r="M93" s="21" t="s">
        <v>969</v>
      </c>
      <c r="N93" s="21" t="s">
        <v>731</v>
      </c>
      <c r="S93" s="34" t="s">
        <v>120</v>
      </c>
      <c r="T93" s="35"/>
      <c r="AD93" s="1"/>
    </row>
    <row r="94" spans="4:30">
      <c r="D94" s="21" t="s">
        <v>26</v>
      </c>
      <c r="E94" s="21" t="s">
        <v>653</v>
      </c>
      <c r="F94" s="21" t="s">
        <v>653</v>
      </c>
      <c r="G94" s="21" t="s">
        <v>102</v>
      </c>
      <c r="H94" s="21" t="s">
        <v>26</v>
      </c>
      <c r="I94" s="21" t="s">
        <v>26</v>
      </c>
      <c r="J94" s="21" t="s">
        <v>102</v>
      </c>
      <c r="K94" s="21" t="s">
        <v>733</v>
      </c>
      <c r="L94" s="21" t="s">
        <v>734</v>
      </c>
      <c r="M94" s="21" t="s">
        <v>970</v>
      </c>
      <c r="N94" s="21" t="s">
        <v>733</v>
      </c>
      <c r="S94" t="s">
        <v>113</v>
      </c>
      <c r="T94" t="e">
        <f>T73/60</f>
        <v>#VALUE!</v>
      </c>
      <c r="AD94" s="1"/>
    </row>
    <row r="95" spans="4:30">
      <c r="D95" s="27"/>
      <c r="E95" s="27" t="s">
        <v>1759</v>
      </c>
      <c r="F95" s="27" t="s">
        <v>1759</v>
      </c>
      <c r="G95" s="27">
        <v>23</v>
      </c>
      <c r="H95" s="27">
        <v>18</v>
      </c>
      <c r="I95" s="27">
        <v>49.5</v>
      </c>
      <c r="J95" s="27">
        <v>-32</v>
      </c>
      <c r="K95" s="27">
        <v>-31</v>
      </c>
      <c r="L95" s="27">
        <v>-55</v>
      </c>
      <c r="M95" s="27" t="s">
        <v>1760</v>
      </c>
      <c r="N95" s="27" t="s">
        <v>1761</v>
      </c>
      <c r="S95" t="s">
        <v>114</v>
      </c>
      <c r="T95" t="e">
        <f>T94+T72</f>
        <v>#VALUE!</v>
      </c>
      <c r="AD95" s="1"/>
    </row>
    <row r="96" spans="4:30">
      <c r="D96" s="27"/>
      <c r="E96" s="27" t="s">
        <v>1758</v>
      </c>
      <c r="F96" s="27" t="s">
        <v>1758</v>
      </c>
      <c r="G96" s="27">
        <v>23</v>
      </c>
      <c r="H96" s="27">
        <v>48</v>
      </c>
      <c r="I96" s="27">
        <v>55.6</v>
      </c>
      <c r="J96" s="27">
        <v>-28</v>
      </c>
      <c r="K96" s="27">
        <v>-7</v>
      </c>
      <c r="L96" s="27">
        <v>-49</v>
      </c>
      <c r="M96" s="27" t="s">
        <v>1762</v>
      </c>
      <c r="N96" s="27" t="s">
        <v>1763</v>
      </c>
      <c r="S96" t="s">
        <v>115</v>
      </c>
      <c r="T96" t="e">
        <f>T95/60</f>
        <v>#VALUE!</v>
      </c>
      <c r="AD96" s="1"/>
    </row>
    <row r="97" spans="4:30">
      <c r="D97" s="21" t="s">
        <v>27</v>
      </c>
      <c r="E97" s="21" t="s">
        <v>654</v>
      </c>
      <c r="F97" s="21" t="s">
        <v>654</v>
      </c>
      <c r="G97" s="21" t="s">
        <v>102</v>
      </c>
      <c r="H97" s="21" t="s">
        <v>27</v>
      </c>
      <c r="I97" s="21" t="s">
        <v>27</v>
      </c>
      <c r="J97" s="21" t="s">
        <v>102</v>
      </c>
      <c r="K97" s="21" t="s">
        <v>735</v>
      </c>
      <c r="L97" s="21" t="s">
        <v>736</v>
      </c>
      <c r="M97" s="21" t="s">
        <v>971</v>
      </c>
      <c r="N97" s="21" t="s">
        <v>735</v>
      </c>
      <c r="S97" t="s">
        <v>121</v>
      </c>
      <c r="T97" s="40" t="e">
        <f>T96+T71</f>
        <v>#VALUE!</v>
      </c>
      <c r="AD97" s="1"/>
    </row>
    <row r="98" spans="4:30">
      <c r="D98" s="21" t="s">
        <v>247</v>
      </c>
      <c r="E98" s="21" t="s">
        <v>655</v>
      </c>
      <c r="F98" s="21" t="s">
        <v>655</v>
      </c>
      <c r="G98" s="21" t="s">
        <v>102</v>
      </c>
      <c r="H98" s="21" t="s">
        <v>247</v>
      </c>
      <c r="I98" s="21" t="s">
        <v>247</v>
      </c>
      <c r="J98" s="21" t="s">
        <v>102</v>
      </c>
      <c r="K98" s="21" t="s">
        <v>737</v>
      </c>
      <c r="L98" s="21" t="s">
        <v>738</v>
      </c>
      <c r="M98" s="21" t="s">
        <v>972</v>
      </c>
      <c r="N98" s="21" t="s">
        <v>737</v>
      </c>
      <c r="P98" s="56"/>
      <c r="S98" t="s">
        <v>269</v>
      </c>
      <c r="T98" s="40" t="b">
        <f>ISNUMBER(T97)</f>
        <v>0</v>
      </c>
      <c r="U98" s="53"/>
      <c r="V98" s="53"/>
      <c r="W98" s="53"/>
      <c r="X98" s="53"/>
      <c r="Y98" s="53"/>
      <c r="Z98" s="53"/>
      <c r="AA98" s="53"/>
      <c r="AB98" s="53"/>
      <c r="AC98" s="53"/>
      <c r="AD98" s="1"/>
    </row>
    <row r="99" spans="4:30">
      <c r="D99" s="27"/>
      <c r="E99" s="27" t="s">
        <v>1530</v>
      </c>
      <c r="F99" s="27" t="s">
        <v>1530</v>
      </c>
      <c r="G99" s="27">
        <v>20</v>
      </c>
      <c r="H99" s="27">
        <v>39</v>
      </c>
      <c r="I99" s="27">
        <v>38.299999999999997</v>
      </c>
      <c r="J99" s="27">
        <v>15</v>
      </c>
      <c r="K99" s="27">
        <v>54</v>
      </c>
      <c r="L99" s="27">
        <v>43</v>
      </c>
      <c r="M99" s="27" t="s">
        <v>1536</v>
      </c>
      <c r="N99" s="27" t="s">
        <v>1542</v>
      </c>
      <c r="P99" s="56"/>
      <c r="S99" t="s">
        <v>267</v>
      </c>
      <c r="T99" s="40">
        <f>T98*1</f>
        <v>0</v>
      </c>
      <c r="U99" s="53"/>
      <c r="V99" s="53"/>
      <c r="W99" s="53"/>
      <c r="X99" s="53"/>
      <c r="Y99" s="53"/>
      <c r="Z99" s="53"/>
      <c r="AA99" s="53"/>
      <c r="AB99" s="53"/>
      <c r="AC99" s="53"/>
      <c r="AD99" s="1"/>
    </row>
    <row r="100" spans="4:30">
      <c r="D100" s="27"/>
      <c r="E100" s="27" t="s">
        <v>1531</v>
      </c>
      <c r="F100" s="27" t="s">
        <v>1531</v>
      </c>
      <c r="G100" s="27">
        <v>20</v>
      </c>
      <c r="H100" s="27">
        <v>37</v>
      </c>
      <c r="I100" s="27">
        <v>33</v>
      </c>
      <c r="J100" s="27">
        <v>14</v>
      </c>
      <c r="K100" s="27">
        <v>36</v>
      </c>
      <c r="L100" s="27">
        <v>43</v>
      </c>
      <c r="M100" s="27" t="s">
        <v>1537</v>
      </c>
      <c r="N100" s="27" t="s">
        <v>1543</v>
      </c>
      <c r="P100" s="56"/>
      <c r="S100" t="s">
        <v>268</v>
      </c>
      <c r="T100" s="29">
        <f>IF(T99=1,T97,0)</f>
        <v>0</v>
      </c>
      <c r="U100" s="53"/>
      <c r="V100" s="53"/>
      <c r="W100" s="53"/>
      <c r="X100" s="53"/>
      <c r="Y100" s="53"/>
      <c r="Z100" s="53"/>
      <c r="AA100" s="53"/>
      <c r="AB100" s="53"/>
      <c r="AC100" s="53"/>
      <c r="AD100" s="1"/>
    </row>
    <row r="101" spans="4:30">
      <c r="D101" s="27"/>
      <c r="E101" s="27" t="s">
        <v>1532</v>
      </c>
      <c r="F101" s="27" t="s">
        <v>1532</v>
      </c>
      <c r="G101" s="27">
        <v>20</v>
      </c>
      <c r="H101" s="27">
        <v>46</v>
      </c>
      <c r="I101" s="27">
        <v>37.5</v>
      </c>
      <c r="J101" s="27">
        <v>16</v>
      </c>
      <c r="K101" s="27">
        <v>7</v>
      </c>
      <c r="L101" s="27">
        <v>27</v>
      </c>
      <c r="M101" s="27" t="s">
        <v>1538</v>
      </c>
      <c r="N101" s="27" t="s">
        <v>1544</v>
      </c>
      <c r="P101" s="49"/>
      <c r="Q101" s="48"/>
      <c r="R101" s="4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>
      <c r="D102" s="27"/>
      <c r="E102" s="27" t="s">
        <v>1533</v>
      </c>
      <c r="F102" s="27" t="s">
        <v>1533</v>
      </c>
      <c r="G102" s="27">
        <v>20</v>
      </c>
      <c r="H102" s="27">
        <v>43</v>
      </c>
      <c r="I102" s="27">
        <v>27.5</v>
      </c>
      <c r="J102" s="27">
        <v>15</v>
      </c>
      <c r="K102" s="27">
        <v>4</v>
      </c>
      <c r="L102" s="27">
        <v>28</v>
      </c>
      <c r="M102" s="27" t="s">
        <v>1539</v>
      </c>
      <c r="N102" s="27" t="s">
        <v>1545</v>
      </c>
      <c r="P102" s="56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1"/>
    </row>
    <row r="103" spans="4:30">
      <c r="D103" s="27"/>
      <c r="E103" s="27" t="s">
        <v>1534</v>
      </c>
      <c r="F103" s="27" t="s">
        <v>1534</v>
      </c>
      <c r="G103" s="27">
        <v>20</v>
      </c>
      <c r="H103" s="27">
        <v>33</v>
      </c>
      <c r="I103" s="27">
        <v>12.8</v>
      </c>
      <c r="J103" s="27">
        <v>11</v>
      </c>
      <c r="K103" s="27">
        <v>18</v>
      </c>
      <c r="L103" s="27">
        <v>12</v>
      </c>
      <c r="M103" s="27" t="s">
        <v>1540</v>
      </c>
      <c r="N103" s="27" t="s">
        <v>1546</v>
      </c>
      <c r="P103" s="56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1"/>
    </row>
    <row r="104" spans="4:30">
      <c r="D104" s="27"/>
      <c r="E104" s="27" t="s">
        <v>1535</v>
      </c>
      <c r="F104" s="27" t="s">
        <v>1535</v>
      </c>
      <c r="G104" s="27">
        <v>20</v>
      </c>
      <c r="H104" s="27">
        <v>35</v>
      </c>
      <c r="I104" s="27">
        <v>18.5</v>
      </c>
      <c r="J104" s="27">
        <v>14</v>
      </c>
      <c r="K104" s="27">
        <v>40</v>
      </c>
      <c r="L104" s="27">
        <v>27</v>
      </c>
      <c r="M104" s="27" t="s">
        <v>1541</v>
      </c>
      <c r="N104" s="27" t="s">
        <v>1547</v>
      </c>
      <c r="P104" s="56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1"/>
    </row>
    <row r="105" spans="4:30">
      <c r="D105" s="21" t="s">
        <v>28</v>
      </c>
      <c r="E105" s="21" t="s">
        <v>656</v>
      </c>
      <c r="F105" s="21" t="s">
        <v>656</v>
      </c>
      <c r="G105" s="21" t="s">
        <v>102</v>
      </c>
      <c r="H105" s="21" t="s">
        <v>28</v>
      </c>
      <c r="I105" s="21" t="s">
        <v>28</v>
      </c>
      <c r="J105" s="21" t="s">
        <v>102</v>
      </c>
      <c r="K105" s="21" t="s">
        <v>739</v>
      </c>
      <c r="L105" s="21" t="s">
        <v>740</v>
      </c>
      <c r="M105" s="21" t="s">
        <v>973</v>
      </c>
      <c r="N105" s="21" t="s">
        <v>739</v>
      </c>
      <c r="P105" s="56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1"/>
    </row>
    <row r="106" spans="4:30">
      <c r="D106" s="27"/>
      <c r="E106" s="27" t="s">
        <v>248</v>
      </c>
      <c r="F106" s="27" t="s">
        <v>248</v>
      </c>
      <c r="G106" s="27">
        <v>7</v>
      </c>
      <c r="H106" s="27">
        <v>34</v>
      </c>
      <c r="I106" s="27">
        <v>36</v>
      </c>
      <c r="J106" s="27">
        <v>31</v>
      </c>
      <c r="K106" s="27">
        <v>53</v>
      </c>
      <c r="L106" s="27">
        <v>19</v>
      </c>
      <c r="M106" s="27" t="s">
        <v>974</v>
      </c>
      <c r="N106" s="56" t="s">
        <v>976</v>
      </c>
      <c r="P106" s="56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1"/>
    </row>
    <row r="107" spans="4:30">
      <c r="D107" s="27"/>
      <c r="E107" s="27" t="s">
        <v>249</v>
      </c>
      <c r="F107" s="27" t="s">
        <v>249</v>
      </c>
      <c r="G107" s="27">
        <v>7</v>
      </c>
      <c r="H107" s="27">
        <v>45</v>
      </c>
      <c r="I107" s="27">
        <v>18.899999999999999</v>
      </c>
      <c r="J107" s="27">
        <v>28</v>
      </c>
      <c r="K107" s="27">
        <v>1</v>
      </c>
      <c r="L107" s="27">
        <v>34</v>
      </c>
      <c r="M107" s="27" t="s">
        <v>975</v>
      </c>
      <c r="N107" s="56" t="s">
        <v>977</v>
      </c>
      <c r="P107" s="56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1"/>
    </row>
    <row r="108" spans="4:30">
      <c r="D108" s="21" t="s">
        <v>29</v>
      </c>
      <c r="E108" s="21" t="s">
        <v>657</v>
      </c>
      <c r="F108" s="21" t="s">
        <v>657</v>
      </c>
      <c r="G108" s="21" t="s">
        <v>102</v>
      </c>
      <c r="H108" s="21" t="s">
        <v>29</v>
      </c>
      <c r="I108" s="21" t="s">
        <v>29</v>
      </c>
      <c r="J108" s="21" t="s">
        <v>102</v>
      </c>
      <c r="K108" s="21" t="s">
        <v>741</v>
      </c>
      <c r="L108" s="21" t="s">
        <v>742</v>
      </c>
      <c r="M108" s="21" t="s">
        <v>978</v>
      </c>
      <c r="N108" s="21" t="s">
        <v>741</v>
      </c>
      <c r="P108" s="56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1"/>
    </row>
    <row r="109" spans="4:30">
      <c r="D109" s="27"/>
      <c r="E109" s="27" t="s">
        <v>274</v>
      </c>
      <c r="F109" s="27" t="s">
        <v>274</v>
      </c>
      <c r="G109" s="27">
        <v>14</v>
      </c>
      <c r="H109" s="27">
        <v>4</v>
      </c>
      <c r="I109" s="27">
        <v>23.3</v>
      </c>
      <c r="J109" s="27">
        <v>64</v>
      </c>
      <c r="K109" s="27">
        <v>22</v>
      </c>
      <c r="L109" s="27">
        <v>33</v>
      </c>
      <c r="M109" s="27" t="s">
        <v>979</v>
      </c>
      <c r="N109" s="56" t="s">
        <v>993</v>
      </c>
      <c r="P109" s="56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1"/>
    </row>
    <row r="110" spans="4:30">
      <c r="D110" s="27"/>
      <c r="E110" s="27" t="s">
        <v>420</v>
      </c>
      <c r="F110" s="27" t="s">
        <v>420</v>
      </c>
      <c r="G110" s="27">
        <v>17</v>
      </c>
      <c r="H110" s="27">
        <v>30</v>
      </c>
      <c r="I110" s="27">
        <v>26</v>
      </c>
      <c r="J110" s="27">
        <v>52</v>
      </c>
      <c r="K110" s="27">
        <v>18</v>
      </c>
      <c r="L110" s="27">
        <v>5</v>
      </c>
      <c r="M110" s="27" t="s">
        <v>980</v>
      </c>
      <c r="N110" s="56" t="s">
        <v>994</v>
      </c>
      <c r="P110" s="56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1"/>
    </row>
    <row r="111" spans="4:30">
      <c r="D111" s="27"/>
      <c r="E111" s="27" t="s">
        <v>421</v>
      </c>
      <c r="F111" s="27" t="s">
        <v>421</v>
      </c>
      <c r="G111" s="27">
        <v>17</v>
      </c>
      <c r="H111" s="27">
        <v>56</v>
      </c>
      <c r="I111" s="27">
        <v>36.4</v>
      </c>
      <c r="J111" s="27">
        <v>51</v>
      </c>
      <c r="K111" s="27">
        <v>29</v>
      </c>
      <c r="L111" s="27">
        <v>20</v>
      </c>
      <c r="M111" s="27" t="s">
        <v>981</v>
      </c>
      <c r="N111" s="56" t="s">
        <v>995</v>
      </c>
      <c r="P111" s="56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1"/>
    </row>
    <row r="112" spans="4:30">
      <c r="D112" s="27"/>
      <c r="E112" s="27" t="s">
        <v>479</v>
      </c>
      <c r="F112" s="27" t="s">
        <v>479</v>
      </c>
      <c r="G112" s="27">
        <v>19</v>
      </c>
      <c r="H112" s="27">
        <v>12</v>
      </c>
      <c r="I112" s="27">
        <v>33.299999999999997</v>
      </c>
      <c r="J112" s="27">
        <v>67</v>
      </c>
      <c r="K112" s="27">
        <v>39</v>
      </c>
      <c r="L112" s="27">
        <v>42</v>
      </c>
      <c r="M112" s="27" t="s">
        <v>982</v>
      </c>
      <c r="N112" s="56" t="s">
        <v>996</v>
      </c>
      <c r="P112" s="56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1"/>
    </row>
    <row r="113" spans="4:30">
      <c r="D113" s="27"/>
      <c r="E113" s="27" t="s">
        <v>478</v>
      </c>
      <c r="F113" s="27" t="s">
        <v>478</v>
      </c>
      <c r="G113" s="27">
        <v>19</v>
      </c>
      <c r="H113" s="27">
        <v>48</v>
      </c>
      <c r="I113" s="27">
        <v>10.4</v>
      </c>
      <c r="J113" s="27">
        <v>70</v>
      </c>
      <c r="K113" s="27">
        <v>16</v>
      </c>
      <c r="L113" s="27">
        <v>4</v>
      </c>
      <c r="M113" s="27" t="s">
        <v>983</v>
      </c>
      <c r="N113" s="56" t="s">
        <v>997</v>
      </c>
      <c r="P113" s="56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1"/>
    </row>
    <row r="114" spans="4:30">
      <c r="D114" s="27"/>
      <c r="E114" s="27" t="s">
        <v>477</v>
      </c>
      <c r="F114" s="27" t="s">
        <v>477</v>
      </c>
      <c r="G114" s="27">
        <v>17</v>
      </c>
      <c r="H114" s="27">
        <v>8</v>
      </c>
      <c r="I114" s="27">
        <v>47.2</v>
      </c>
      <c r="J114" s="27">
        <v>65</v>
      </c>
      <c r="K114" s="27">
        <v>42</v>
      </c>
      <c r="L114" s="27">
        <v>53</v>
      </c>
      <c r="M114" s="27" t="s">
        <v>984</v>
      </c>
      <c r="N114" s="56" t="s">
        <v>998</v>
      </c>
      <c r="P114" s="56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1"/>
    </row>
    <row r="115" spans="4:30">
      <c r="D115" s="27"/>
      <c r="E115" s="27" t="s">
        <v>397</v>
      </c>
      <c r="F115" s="27" t="s">
        <v>397</v>
      </c>
      <c r="G115" s="27">
        <v>16</v>
      </c>
      <c r="H115" s="27">
        <v>23</v>
      </c>
      <c r="I115" s="27">
        <v>59.5</v>
      </c>
      <c r="J115" s="27">
        <v>61</v>
      </c>
      <c r="K115" s="27">
        <v>30</v>
      </c>
      <c r="L115" s="27">
        <v>51</v>
      </c>
      <c r="M115" s="27" t="s">
        <v>985</v>
      </c>
      <c r="N115" s="56" t="s">
        <v>999</v>
      </c>
      <c r="P115" s="56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1"/>
    </row>
    <row r="116" spans="4:30">
      <c r="D116" s="27"/>
      <c r="E116" s="27" t="s">
        <v>398</v>
      </c>
      <c r="F116" s="27" t="s">
        <v>398</v>
      </c>
      <c r="G116" s="27">
        <v>16</v>
      </c>
      <c r="H116" s="27">
        <v>1</v>
      </c>
      <c r="I116" s="27">
        <v>53.3</v>
      </c>
      <c r="J116" s="27">
        <v>58</v>
      </c>
      <c r="K116" s="27">
        <v>33</v>
      </c>
      <c r="L116" s="27">
        <v>55</v>
      </c>
      <c r="M116" s="27" t="s">
        <v>986</v>
      </c>
      <c r="N116" s="56" t="s">
        <v>1000</v>
      </c>
      <c r="P116" s="56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1"/>
    </row>
    <row r="117" spans="4:30">
      <c r="D117" s="27"/>
      <c r="E117" s="27" t="s">
        <v>399</v>
      </c>
      <c r="F117" s="27" t="s">
        <v>399</v>
      </c>
      <c r="G117" s="27">
        <v>15</v>
      </c>
      <c r="H117" s="27">
        <v>24</v>
      </c>
      <c r="I117" s="27">
        <v>55.8</v>
      </c>
      <c r="J117" s="27">
        <v>58</v>
      </c>
      <c r="K117" s="27">
        <v>57</v>
      </c>
      <c r="L117" s="27">
        <v>58</v>
      </c>
      <c r="M117" s="27" t="s">
        <v>987</v>
      </c>
      <c r="N117" s="56" t="s">
        <v>1001</v>
      </c>
      <c r="P117" s="56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1"/>
    </row>
    <row r="118" spans="4:30">
      <c r="D118" s="27"/>
      <c r="E118" s="27" t="s">
        <v>275</v>
      </c>
      <c r="F118" s="27" t="s">
        <v>275</v>
      </c>
      <c r="G118" s="27">
        <v>12</v>
      </c>
      <c r="H118" s="27">
        <v>33</v>
      </c>
      <c r="I118" s="27">
        <v>29</v>
      </c>
      <c r="J118" s="27">
        <v>69</v>
      </c>
      <c r="K118" s="27">
        <v>47</v>
      </c>
      <c r="L118" s="27">
        <v>18</v>
      </c>
      <c r="M118" s="27" t="s">
        <v>988</v>
      </c>
      <c r="N118" s="56" t="s">
        <v>1002</v>
      </c>
      <c r="P118" s="56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1"/>
    </row>
    <row r="119" spans="4:30">
      <c r="D119" s="27"/>
      <c r="E119" s="27" t="s">
        <v>276</v>
      </c>
      <c r="F119" s="27" t="s">
        <v>276</v>
      </c>
      <c r="G119" s="27">
        <v>11</v>
      </c>
      <c r="H119" s="27">
        <v>31</v>
      </c>
      <c r="I119" s="27">
        <v>24.3</v>
      </c>
      <c r="J119" s="27">
        <v>69</v>
      </c>
      <c r="K119" s="27">
        <v>19</v>
      </c>
      <c r="L119" s="27">
        <v>52</v>
      </c>
      <c r="M119" s="27" t="s">
        <v>989</v>
      </c>
      <c r="N119" s="56" t="s">
        <v>1003</v>
      </c>
      <c r="P119" s="56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1"/>
    </row>
    <row r="120" spans="4:30">
      <c r="D120" s="27"/>
      <c r="E120" s="27" t="s">
        <v>422</v>
      </c>
      <c r="F120" s="27" t="s">
        <v>422</v>
      </c>
      <c r="G120" s="27">
        <v>17</v>
      </c>
      <c r="H120" s="27">
        <v>32</v>
      </c>
      <c r="I120" s="27">
        <v>10.5</v>
      </c>
      <c r="J120" s="27">
        <v>55</v>
      </c>
      <c r="K120" s="27">
        <v>11</v>
      </c>
      <c r="L120" s="27">
        <v>3</v>
      </c>
      <c r="M120" s="27" t="s">
        <v>990</v>
      </c>
      <c r="N120" s="56" t="s">
        <v>1004</v>
      </c>
      <c r="P120" s="56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1"/>
    </row>
    <row r="121" spans="4:30">
      <c r="D121" s="27"/>
      <c r="E121" s="27" t="s">
        <v>423</v>
      </c>
      <c r="F121" s="27" t="s">
        <v>423</v>
      </c>
      <c r="G121" s="27">
        <v>17</v>
      </c>
      <c r="H121" s="27">
        <v>53</v>
      </c>
      <c r="I121" s="27">
        <v>31.7</v>
      </c>
      <c r="J121" s="27">
        <v>56</v>
      </c>
      <c r="K121" s="27">
        <v>52</v>
      </c>
      <c r="L121" s="27">
        <v>22</v>
      </c>
      <c r="M121" s="27" t="s">
        <v>991</v>
      </c>
      <c r="N121" s="56" t="s">
        <v>1005</v>
      </c>
      <c r="P121" s="56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1"/>
    </row>
    <row r="122" spans="4:30">
      <c r="D122" s="27"/>
      <c r="E122" s="27" t="s">
        <v>2125</v>
      </c>
      <c r="F122" s="27" t="s">
        <v>2125</v>
      </c>
      <c r="G122" s="27">
        <v>19</v>
      </c>
      <c r="H122" s="27">
        <v>15</v>
      </c>
      <c r="I122" s="27">
        <v>33</v>
      </c>
      <c r="J122" s="27">
        <v>73</v>
      </c>
      <c r="K122" s="27">
        <v>21</v>
      </c>
      <c r="L122" s="27">
        <v>20</v>
      </c>
      <c r="M122" s="27" t="s">
        <v>2126</v>
      </c>
      <c r="N122" s="56" t="s">
        <v>2127</v>
      </c>
      <c r="P122" s="56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1"/>
    </row>
    <row r="123" spans="4:30">
      <c r="D123" s="27"/>
      <c r="E123" s="27" t="s">
        <v>2128</v>
      </c>
      <c r="F123" s="27" t="s">
        <v>2128</v>
      </c>
      <c r="G123" s="27">
        <v>18</v>
      </c>
      <c r="H123" s="27">
        <v>20</v>
      </c>
      <c r="I123" s="27">
        <v>45.5</v>
      </c>
      <c r="J123" s="27">
        <v>71</v>
      </c>
      <c r="K123" s="27">
        <v>20</v>
      </c>
      <c r="L123" s="27">
        <v>16</v>
      </c>
      <c r="M123" s="27" t="s">
        <v>2129</v>
      </c>
      <c r="N123" s="56" t="s">
        <v>2130</v>
      </c>
      <c r="P123" s="56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1"/>
    </row>
    <row r="124" spans="4:30">
      <c r="D124" s="27"/>
      <c r="E124" s="27" t="s">
        <v>480</v>
      </c>
      <c r="F124" s="27" t="s">
        <v>480</v>
      </c>
      <c r="G124" s="27">
        <v>18</v>
      </c>
      <c r="H124" s="27">
        <v>21</v>
      </c>
      <c r="I124" s="27">
        <v>3.4</v>
      </c>
      <c r="J124" s="27">
        <v>72</v>
      </c>
      <c r="K124" s="27">
        <v>43</v>
      </c>
      <c r="L124" s="27">
        <v>58</v>
      </c>
      <c r="M124" s="27" t="s">
        <v>992</v>
      </c>
      <c r="N124" s="56" t="s">
        <v>1006</v>
      </c>
      <c r="P124" s="56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"/>
    </row>
    <row r="125" spans="4:30">
      <c r="D125" s="23" t="s">
        <v>13</v>
      </c>
      <c r="E125" s="23" t="s">
        <v>658</v>
      </c>
      <c r="F125" s="23" t="s">
        <v>658</v>
      </c>
      <c r="G125" s="23" t="s">
        <v>103</v>
      </c>
      <c r="H125" s="23" t="s">
        <v>347</v>
      </c>
      <c r="I125" s="23" t="s">
        <v>347</v>
      </c>
      <c r="J125" s="23" t="s">
        <v>103</v>
      </c>
      <c r="K125" s="23" t="s">
        <v>347</v>
      </c>
      <c r="L125" s="23" t="s">
        <v>347</v>
      </c>
      <c r="M125" s="23" t="s">
        <v>103</v>
      </c>
      <c r="N125" s="23" t="s">
        <v>347</v>
      </c>
      <c r="P125" s="56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1"/>
    </row>
    <row r="126" spans="4:30">
      <c r="D126" s="92"/>
      <c r="E126" s="50" t="s">
        <v>2229</v>
      </c>
      <c r="F126" s="50" t="s">
        <v>2229</v>
      </c>
      <c r="G126" s="50">
        <v>5</v>
      </c>
      <c r="H126" s="50">
        <v>27</v>
      </c>
      <c r="I126" s="50">
        <v>28.3</v>
      </c>
      <c r="J126" s="50">
        <v>-12</v>
      </c>
      <c r="K126" s="50">
        <v>-41</v>
      </c>
      <c r="L126" s="50">
        <v>-48</v>
      </c>
      <c r="M126" s="27" t="s">
        <v>2230</v>
      </c>
      <c r="N126" s="56" t="s">
        <v>1587</v>
      </c>
      <c r="P126" s="56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1"/>
    </row>
    <row r="127" spans="4:30">
      <c r="D127" s="92"/>
      <c r="E127" s="50" t="s">
        <v>2354</v>
      </c>
      <c r="F127" s="50" t="s">
        <v>2354</v>
      </c>
      <c r="G127" s="50">
        <v>18</v>
      </c>
      <c r="H127" s="50">
        <v>10</v>
      </c>
      <c r="I127" s="50">
        <v>45.7</v>
      </c>
      <c r="J127" s="50">
        <v>-7</v>
      </c>
      <c r="K127" s="50">
        <v>-12</v>
      </c>
      <c r="L127" s="50">
        <v>-40</v>
      </c>
      <c r="M127" s="27" t="s">
        <v>2355</v>
      </c>
      <c r="N127" s="56" t="s">
        <v>1771</v>
      </c>
      <c r="P127" s="56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1"/>
    </row>
    <row r="128" spans="4:30">
      <c r="D128" s="92"/>
      <c r="E128" s="50" t="s">
        <v>2294</v>
      </c>
      <c r="F128" s="50" t="s">
        <v>2294</v>
      </c>
      <c r="G128" s="50">
        <v>5</v>
      </c>
      <c r="H128" s="50">
        <v>56</v>
      </c>
      <c r="I128" s="50">
        <v>23.9</v>
      </c>
      <c r="J128" s="50">
        <v>46</v>
      </c>
      <c r="K128" s="50">
        <v>6</v>
      </c>
      <c r="L128" s="50">
        <v>19</v>
      </c>
      <c r="M128" s="27" t="s">
        <v>2356</v>
      </c>
      <c r="N128" s="56" t="s">
        <v>1587</v>
      </c>
      <c r="P128" s="56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1"/>
    </row>
    <row r="129" spans="4:30">
      <c r="D129" s="50"/>
      <c r="E129" s="50" t="s">
        <v>285</v>
      </c>
      <c r="F129" s="50" t="s">
        <v>285</v>
      </c>
      <c r="G129" s="50">
        <v>12</v>
      </c>
      <c r="H129" s="50">
        <v>33</v>
      </c>
      <c r="I129" s="50">
        <v>6.9</v>
      </c>
      <c r="J129" s="50">
        <v>82</v>
      </c>
      <c r="K129" s="50">
        <v>33</v>
      </c>
      <c r="L129" s="50">
        <v>51</v>
      </c>
      <c r="M129" s="27" t="s">
        <v>1007</v>
      </c>
      <c r="N129" s="56" t="s">
        <v>1587</v>
      </c>
      <c r="P129" s="56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1"/>
    </row>
    <row r="130" spans="4:30">
      <c r="D130" s="50"/>
      <c r="E130" s="50" t="s">
        <v>2359</v>
      </c>
      <c r="F130" s="50" t="s">
        <v>2359</v>
      </c>
      <c r="G130" s="50">
        <v>18</v>
      </c>
      <c r="H130" s="50">
        <v>45</v>
      </c>
      <c r="I130" s="50">
        <v>50.7</v>
      </c>
      <c r="J130" s="50">
        <v>-33</v>
      </c>
      <c r="K130" s="50">
        <v>-20</v>
      </c>
      <c r="L130" s="50">
        <v>-32</v>
      </c>
      <c r="M130" s="27" t="s">
        <v>2360</v>
      </c>
      <c r="N130" s="56" t="s">
        <v>1587</v>
      </c>
      <c r="P130" s="56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1"/>
    </row>
    <row r="131" spans="4:30">
      <c r="D131" s="50"/>
      <c r="E131" s="50" t="s">
        <v>1594</v>
      </c>
      <c r="F131" s="50" t="s">
        <v>1594</v>
      </c>
      <c r="G131" s="50">
        <v>20</v>
      </c>
      <c r="H131" s="50">
        <v>20</v>
      </c>
      <c r="I131" s="50">
        <v>8.8000000000000007</v>
      </c>
      <c r="J131" s="50">
        <v>16</v>
      </c>
      <c r="K131" s="50">
        <v>43</v>
      </c>
      <c r="L131" s="50">
        <v>56</v>
      </c>
      <c r="M131" s="27" t="s">
        <v>1595</v>
      </c>
      <c r="N131" s="56" t="s">
        <v>1587</v>
      </c>
      <c r="P131" s="56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1"/>
    </row>
    <row r="132" spans="4:30">
      <c r="D132" s="50"/>
      <c r="E132" s="50" t="s">
        <v>2150</v>
      </c>
      <c r="F132" s="50" t="s">
        <v>2150</v>
      </c>
      <c r="G132" s="50">
        <v>21</v>
      </c>
      <c r="H132" s="50">
        <v>53</v>
      </c>
      <c r="I132" s="50">
        <v>24</v>
      </c>
      <c r="J132" s="50">
        <v>47</v>
      </c>
      <c r="K132" s="50">
        <v>16</v>
      </c>
      <c r="L132" s="50">
        <v>0</v>
      </c>
      <c r="M132" s="27" t="s">
        <v>2151</v>
      </c>
      <c r="N132" s="56" t="s">
        <v>2152</v>
      </c>
      <c r="P132" s="56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1"/>
    </row>
    <row r="133" spans="4:30">
      <c r="D133" s="50"/>
      <c r="E133" s="50" t="s">
        <v>1808</v>
      </c>
      <c r="F133" s="50" t="s">
        <v>1808</v>
      </c>
      <c r="G133" s="50">
        <v>22</v>
      </c>
      <c r="H133" s="50">
        <v>58</v>
      </c>
      <c r="I133" s="50">
        <v>1.6</v>
      </c>
      <c r="J133" s="50">
        <v>-33</v>
      </c>
      <c r="K133" s="50">
        <v>-43</v>
      </c>
      <c r="L133" s="50">
        <v>-32</v>
      </c>
      <c r="M133" s="27" t="s">
        <v>1809</v>
      </c>
      <c r="N133" s="56" t="s">
        <v>1810</v>
      </c>
      <c r="P133" s="56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1"/>
    </row>
    <row r="134" spans="4:30">
      <c r="D134" s="21" t="s">
        <v>30</v>
      </c>
      <c r="E134" s="21" t="s">
        <v>659</v>
      </c>
      <c r="F134" s="21" t="s">
        <v>659</v>
      </c>
      <c r="G134" s="21" t="s">
        <v>102</v>
      </c>
      <c r="H134" s="21" t="s">
        <v>30</v>
      </c>
      <c r="I134" s="21" t="s">
        <v>30</v>
      </c>
      <c r="J134" s="21" t="s">
        <v>102</v>
      </c>
      <c r="K134" s="21" t="s">
        <v>743</v>
      </c>
      <c r="L134" s="21" t="s">
        <v>744</v>
      </c>
      <c r="M134" s="21" t="s">
        <v>1008</v>
      </c>
      <c r="N134" s="21" t="s">
        <v>743</v>
      </c>
      <c r="P134" s="56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1"/>
    </row>
    <row r="135" spans="4:30">
      <c r="D135" s="27"/>
      <c r="E135" s="27" t="s">
        <v>390</v>
      </c>
      <c r="F135" s="27" t="s">
        <v>390</v>
      </c>
      <c r="G135" s="27">
        <v>10</v>
      </c>
      <c r="H135" s="27">
        <v>7</v>
      </c>
      <c r="I135" s="27">
        <v>56.3</v>
      </c>
      <c r="J135" s="27">
        <v>0</v>
      </c>
      <c r="K135" s="27">
        <v>-22</v>
      </c>
      <c r="L135" s="27">
        <v>-18</v>
      </c>
      <c r="M135" s="27" t="s">
        <v>1009</v>
      </c>
      <c r="N135" s="56" t="s">
        <v>1011</v>
      </c>
      <c r="P135" s="56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1"/>
    </row>
    <row r="136" spans="4:30">
      <c r="D136" s="27"/>
      <c r="E136" s="27" t="s">
        <v>391</v>
      </c>
      <c r="F136" s="27" t="s">
        <v>391</v>
      </c>
      <c r="G136" s="27">
        <v>10</v>
      </c>
      <c r="H136" s="27">
        <v>30</v>
      </c>
      <c r="I136" s="27">
        <v>17.5</v>
      </c>
      <c r="J136" s="27">
        <v>0</v>
      </c>
      <c r="K136" s="27">
        <v>-38</v>
      </c>
      <c r="L136" s="27">
        <v>-13</v>
      </c>
      <c r="M136" s="27" t="s">
        <v>1010</v>
      </c>
      <c r="N136" s="56" t="s">
        <v>1012</v>
      </c>
      <c r="P136" s="56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1"/>
    </row>
    <row r="137" spans="4:30">
      <c r="D137" s="27"/>
      <c r="E137" s="27" t="s">
        <v>2413</v>
      </c>
      <c r="F137" s="27" t="s">
        <v>2413</v>
      </c>
      <c r="G137" s="27">
        <v>9</v>
      </c>
      <c r="H137" s="27">
        <v>52</v>
      </c>
      <c r="I137" s="27">
        <v>30.4</v>
      </c>
      <c r="J137" s="27">
        <v>-8</v>
      </c>
      <c r="K137" s="27">
        <v>-6</v>
      </c>
      <c r="L137" s="27">
        <v>-18</v>
      </c>
      <c r="M137" s="27" t="s">
        <v>2414</v>
      </c>
      <c r="N137" s="56" t="s">
        <v>2415</v>
      </c>
      <c r="P137" s="56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1"/>
    </row>
    <row r="138" spans="4:30">
      <c r="D138" s="21" t="s">
        <v>31</v>
      </c>
      <c r="E138" s="21" t="s">
        <v>660</v>
      </c>
      <c r="F138" s="21" t="s">
        <v>660</v>
      </c>
      <c r="G138" s="21" t="s">
        <v>102</v>
      </c>
      <c r="H138" s="21" t="s">
        <v>31</v>
      </c>
      <c r="I138" s="21" t="s">
        <v>31</v>
      </c>
      <c r="J138" s="21" t="s">
        <v>102</v>
      </c>
      <c r="K138" s="21" t="s">
        <v>745</v>
      </c>
      <c r="L138" s="21" t="s">
        <v>746</v>
      </c>
      <c r="M138" s="21" t="s">
        <v>1013</v>
      </c>
      <c r="N138" s="21" t="s">
        <v>745</v>
      </c>
      <c r="P138" s="56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1"/>
    </row>
    <row r="139" spans="4:30">
      <c r="D139" s="21" t="s">
        <v>32</v>
      </c>
      <c r="E139" s="21" t="s">
        <v>661</v>
      </c>
      <c r="F139" s="21" t="s">
        <v>661</v>
      </c>
      <c r="G139" s="21" t="s">
        <v>102</v>
      </c>
      <c r="H139" s="21" t="s">
        <v>32</v>
      </c>
      <c r="I139" s="21" t="s">
        <v>32</v>
      </c>
      <c r="J139" s="21" t="s">
        <v>102</v>
      </c>
      <c r="K139" s="21" t="s">
        <v>747</v>
      </c>
      <c r="L139" s="21" t="s">
        <v>748</v>
      </c>
      <c r="M139" s="21" t="s">
        <v>1014</v>
      </c>
      <c r="N139" s="21" t="s">
        <v>747</v>
      </c>
      <c r="P139" s="56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1"/>
    </row>
    <row r="140" spans="4:30">
      <c r="D140" s="27"/>
      <c r="E140" s="27" t="s">
        <v>2264</v>
      </c>
      <c r="F140" s="27" t="s">
        <v>2264</v>
      </c>
      <c r="G140" s="27">
        <v>5</v>
      </c>
      <c r="H140" s="27">
        <v>16</v>
      </c>
      <c r="I140" s="27">
        <v>41.4</v>
      </c>
      <c r="J140" s="27">
        <v>45</v>
      </c>
      <c r="K140" s="27">
        <v>59</v>
      </c>
      <c r="L140" s="27">
        <v>53</v>
      </c>
      <c r="M140" s="27" t="s">
        <v>2268</v>
      </c>
      <c r="N140" s="27" t="s">
        <v>2272</v>
      </c>
      <c r="P140" s="56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1"/>
    </row>
    <row r="141" spans="4:30">
      <c r="D141" s="27"/>
      <c r="E141" s="27" t="s">
        <v>2265</v>
      </c>
      <c r="F141" s="27" t="s">
        <v>2265</v>
      </c>
      <c r="G141" s="27">
        <v>5</v>
      </c>
      <c r="H141" s="27">
        <v>59</v>
      </c>
      <c r="I141" s="27">
        <v>31.7</v>
      </c>
      <c r="J141" s="27">
        <v>44</v>
      </c>
      <c r="K141" s="27">
        <v>56</v>
      </c>
      <c r="L141" s="27">
        <v>51</v>
      </c>
      <c r="M141" s="27" t="s">
        <v>2269</v>
      </c>
      <c r="N141" s="27" t="s">
        <v>2273</v>
      </c>
      <c r="P141" s="56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1"/>
    </row>
    <row r="142" spans="4:30">
      <c r="D142" s="27"/>
      <c r="E142" s="27" t="s">
        <v>2266</v>
      </c>
      <c r="F142" s="27" t="s">
        <v>2266</v>
      </c>
      <c r="G142" s="27">
        <v>5</v>
      </c>
      <c r="H142" s="27">
        <v>59</v>
      </c>
      <c r="I142" s="27">
        <v>43.3</v>
      </c>
      <c r="J142" s="27">
        <v>37</v>
      </c>
      <c r="K142" s="27">
        <v>12</v>
      </c>
      <c r="L142" s="27">
        <v>45</v>
      </c>
      <c r="M142" s="27" t="s">
        <v>2270</v>
      </c>
      <c r="N142" s="27" t="s">
        <v>2274</v>
      </c>
      <c r="P142" s="56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1"/>
    </row>
    <row r="143" spans="4:30">
      <c r="D143" s="27"/>
      <c r="E143" s="27" t="s">
        <v>2267</v>
      </c>
      <c r="F143" s="27" t="s">
        <v>2267</v>
      </c>
      <c r="G143" s="27">
        <v>4</v>
      </c>
      <c r="H143" s="27">
        <v>56</v>
      </c>
      <c r="I143" s="27">
        <v>59.6</v>
      </c>
      <c r="J143" s="27">
        <v>33</v>
      </c>
      <c r="K143" s="27">
        <v>9</v>
      </c>
      <c r="L143" s="27">
        <v>58</v>
      </c>
      <c r="M143" s="27" t="s">
        <v>2271</v>
      </c>
      <c r="N143" s="27" t="s">
        <v>2275</v>
      </c>
      <c r="P143" s="56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1"/>
    </row>
    <row r="144" spans="4:30">
      <c r="D144" s="21" t="s">
        <v>33</v>
      </c>
      <c r="E144" s="21" t="s">
        <v>662</v>
      </c>
      <c r="F144" s="21" t="s">
        <v>662</v>
      </c>
      <c r="G144" s="21" t="s">
        <v>102</v>
      </c>
      <c r="H144" s="21" t="s">
        <v>33</v>
      </c>
      <c r="I144" s="21" t="s">
        <v>33</v>
      </c>
      <c r="J144" s="21" t="s">
        <v>102</v>
      </c>
      <c r="K144" s="21" t="s">
        <v>749</v>
      </c>
      <c r="L144" s="21" t="s">
        <v>750</v>
      </c>
      <c r="M144" s="21" t="s">
        <v>1015</v>
      </c>
      <c r="N144" s="21" t="s">
        <v>749</v>
      </c>
      <c r="P144" s="56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1"/>
    </row>
    <row r="145" spans="4:30">
      <c r="D145" s="27"/>
      <c r="E145" s="27" t="s">
        <v>424</v>
      </c>
      <c r="F145" s="27" t="s">
        <v>424</v>
      </c>
      <c r="G145" s="27">
        <v>18</v>
      </c>
      <c r="H145" s="27">
        <v>1</v>
      </c>
      <c r="I145" s="27">
        <v>30.4</v>
      </c>
      <c r="J145" s="27">
        <v>21</v>
      </c>
      <c r="K145" s="27">
        <v>35</v>
      </c>
      <c r="L145" s="27">
        <v>44</v>
      </c>
      <c r="M145" s="27" t="s">
        <v>1016</v>
      </c>
      <c r="N145" s="56" t="s">
        <v>1036</v>
      </c>
      <c r="S145" s="53"/>
      <c r="T145" s="53"/>
      <c r="AD145" s="1"/>
    </row>
    <row r="146" spans="4:30">
      <c r="D146" s="27"/>
      <c r="E146" s="27" t="s">
        <v>425</v>
      </c>
      <c r="F146" s="27" t="s">
        <v>425</v>
      </c>
      <c r="G146" s="27">
        <v>17</v>
      </c>
      <c r="H146" s="27">
        <v>14</v>
      </c>
      <c r="I146" s="27">
        <v>38.9</v>
      </c>
      <c r="J146" s="27">
        <v>14</v>
      </c>
      <c r="K146" s="27">
        <v>23</v>
      </c>
      <c r="L146" s="27">
        <v>25</v>
      </c>
      <c r="M146" s="27" t="s">
        <v>1017</v>
      </c>
      <c r="N146" s="56" t="s">
        <v>1037</v>
      </c>
      <c r="S146" s="53"/>
      <c r="T146" s="53"/>
      <c r="AD146" s="1"/>
    </row>
    <row r="147" spans="4:30">
      <c r="D147" s="27"/>
      <c r="E147" s="27" t="s">
        <v>426</v>
      </c>
      <c r="F147" s="27" t="s">
        <v>426</v>
      </c>
      <c r="G147" s="27">
        <v>16</v>
      </c>
      <c r="H147" s="27">
        <v>30</v>
      </c>
      <c r="I147" s="27">
        <v>13.2</v>
      </c>
      <c r="J147" s="27">
        <v>21</v>
      </c>
      <c r="K147" s="27">
        <v>29</v>
      </c>
      <c r="L147" s="27">
        <v>22</v>
      </c>
      <c r="M147" s="27" t="s">
        <v>1017</v>
      </c>
      <c r="N147" s="56" t="s">
        <v>1038</v>
      </c>
      <c r="S147" s="53"/>
      <c r="T147" s="53"/>
      <c r="AD147" s="1"/>
    </row>
    <row r="148" spans="4:30">
      <c r="D148" s="27"/>
      <c r="E148" s="27" t="s">
        <v>427</v>
      </c>
      <c r="F148" s="27" t="s">
        <v>427</v>
      </c>
      <c r="G148" s="27">
        <v>16</v>
      </c>
      <c r="H148" s="27">
        <v>21</v>
      </c>
      <c r="I148" s="27">
        <v>55.2</v>
      </c>
      <c r="J148" s="27">
        <v>19</v>
      </c>
      <c r="K148" s="27">
        <v>9</v>
      </c>
      <c r="L148" s="27">
        <v>11</v>
      </c>
      <c r="M148" s="27" t="s">
        <v>1018</v>
      </c>
      <c r="N148" s="56" t="s">
        <v>1039</v>
      </c>
      <c r="S148" s="53"/>
      <c r="T148" s="53"/>
      <c r="AD148" s="1"/>
    </row>
    <row r="149" spans="4:30">
      <c r="D149" s="27"/>
      <c r="E149" s="27" t="s">
        <v>428</v>
      </c>
      <c r="F149" s="27" t="s">
        <v>428</v>
      </c>
      <c r="G149" s="27">
        <v>17</v>
      </c>
      <c r="H149" s="27">
        <v>15</v>
      </c>
      <c r="I149" s="27">
        <v>1.9</v>
      </c>
      <c r="J149" s="27">
        <v>24</v>
      </c>
      <c r="K149" s="27">
        <v>50</v>
      </c>
      <c r="L149" s="27">
        <v>21</v>
      </c>
      <c r="M149" s="27" t="s">
        <v>1019</v>
      </c>
      <c r="N149" s="56" t="s">
        <v>1040</v>
      </c>
      <c r="AD149" s="1"/>
    </row>
    <row r="150" spans="4:30">
      <c r="D150" s="27"/>
      <c r="E150" s="27" t="s">
        <v>429</v>
      </c>
      <c r="F150" s="27" t="s">
        <v>429</v>
      </c>
      <c r="G150" s="27">
        <v>17</v>
      </c>
      <c r="H150" s="27">
        <v>0</v>
      </c>
      <c r="I150" s="27">
        <v>17.399999999999999</v>
      </c>
      <c r="J150" s="27">
        <v>30</v>
      </c>
      <c r="K150" s="27">
        <v>55</v>
      </c>
      <c r="L150" s="27">
        <v>35</v>
      </c>
      <c r="M150" s="27" t="s">
        <v>1020</v>
      </c>
      <c r="N150" s="56" t="s">
        <v>1041</v>
      </c>
      <c r="AD150" s="1"/>
    </row>
    <row r="151" spans="4:30">
      <c r="D151" s="27"/>
      <c r="E151" s="27" t="s">
        <v>430</v>
      </c>
      <c r="F151" s="27" t="s">
        <v>430</v>
      </c>
      <c r="G151" s="27">
        <v>16</v>
      </c>
      <c r="H151" s="27">
        <v>41</v>
      </c>
      <c r="I151" s="27">
        <v>17.2</v>
      </c>
      <c r="J151" s="27">
        <v>31</v>
      </c>
      <c r="K151" s="27">
        <v>36</v>
      </c>
      <c r="L151" s="27">
        <v>11</v>
      </c>
      <c r="M151" s="27" t="s">
        <v>1021</v>
      </c>
      <c r="N151" s="56" t="s">
        <v>1042</v>
      </c>
      <c r="AD151" s="1"/>
    </row>
    <row r="152" spans="4:30">
      <c r="D152" s="27"/>
      <c r="E152" s="27" t="s">
        <v>431</v>
      </c>
      <c r="F152" s="27" t="s">
        <v>431</v>
      </c>
      <c r="G152" s="27">
        <v>16</v>
      </c>
      <c r="H152" s="27">
        <v>42</v>
      </c>
      <c r="I152" s="27">
        <v>53.8</v>
      </c>
      <c r="J152" s="27">
        <v>38</v>
      </c>
      <c r="K152" s="27">
        <v>55</v>
      </c>
      <c r="L152" s="27">
        <v>21</v>
      </c>
      <c r="M152" s="27" t="s">
        <v>1022</v>
      </c>
      <c r="N152" s="56" t="s">
        <v>1043</v>
      </c>
      <c r="AD152" s="1"/>
    </row>
    <row r="153" spans="4:30">
      <c r="D153" s="27"/>
      <c r="E153" s="27" t="s">
        <v>432</v>
      </c>
      <c r="F153" s="27" t="s">
        <v>432</v>
      </c>
      <c r="G153" s="27">
        <v>17</v>
      </c>
      <c r="H153" s="27">
        <v>56</v>
      </c>
      <c r="I153" s="27">
        <v>15.2</v>
      </c>
      <c r="J153" s="27">
        <v>37</v>
      </c>
      <c r="K153" s="27">
        <v>15</v>
      </c>
      <c r="L153" s="27">
        <v>2</v>
      </c>
      <c r="M153" s="27" t="s">
        <v>1023</v>
      </c>
      <c r="N153" s="56" t="s">
        <v>1044</v>
      </c>
      <c r="AD153" s="1"/>
    </row>
    <row r="154" spans="4:30">
      <c r="D154" s="27"/>
      <c r="E154" s="27" t="s">
        <v>433</v>
      </c>
      <c r="F154" s="27" t="s">
        <v>433</v>
      </c>
      <c r="G154" s="27">
        <v>17</v>
      </c>
      <c r="H154" s="27">
        <v>39</v>
      </c>
      <c r="I154" s="27">
        <v>27.9</v>
      </c>
      <c r="J154" s="27">
        <v>46</v>
      </c>
      <c r="K154" s="27">
        <v>0</v>
      </c>
      <c r="L154" s="27">
        <v>23</v>
      </c>
      <c r="M154" s="27" t="s">
        <v>1024</v>
      </c>
      <c r="N154" s="56" t="s">
        <v>1045</v>
      </c>
      <c r="AD154" s="1"/>
    </row>
    <row r="155" spans="4:30">
      <c r="D155" s="27"/>
      <c r="E155" s="27" t="s">
        <v>434</v>
      </c>
      <c r="F155" s="27" t="s">
        <v>434</v>
      </c>
      <c r="G155" s="27">
        <v>16</v>
      </c>
      <c r="H155" s="27">
        <v>8</v>
      </c>
      <c r="I155" s="27">
        <v>4.5</v>
      </c>
      <c r="J155" s="27">
        <v>17</v>
      </c>
      <c r="K155" s="27">
        <v>2</v>
      </c>
      <c r="L155" s="27">
        <v>49</v>
      </c>
      <c r="M155" s="27" t="s">
        <v>1025</v>
      </c>
      <c r="N155" s="56" t="s">
        <v>1046</v>
      </c>
      <c r="AD155" s="1"/>
    </row>
    <row r="156" spans="4:30">
      <c r="D156" s="27"/>
      <c r="E156" s="27" t="s">
        <v>435</v>
      </c>
      <c r="F156" s="27" t="s">
        <v>435</v>
      </c>
      <c r="G156" s="27">
        <v>17</v>
      </c>
      <c r="H156" s="27">
        <v>30</v>
      </c>
      <c r="I156" s="27">
        <v>44.3</v>
      </c>
      <c r="J156" s="27">
        <v>26</v>
      </c>
      <c r="K156" s="27">
        <v>6</v>
      </c>
      <c r="L156" s="27">
        <v>39</v>
      </c>
      <c r="M156" s="27" t="s">
        <v>1026</v>
      </c>
      <c r="N156" s="56" t="s">
        <v>1047</v>
      </c>
      <c r="AD156" s="1"/>
    </row>
    <row r="157" spans="4:30">
      <c r="D157" s="27"/>
      <c r="E157" s="27" t="s">
        <v>436</v>
      </c>
      <c r="F157" s="27" t="s">
        <v>436</v>
      </c>
      <c r="G157" s="27">
        <v>17</v>
      </c>
      <c r="H157" s="27">
        <v>46</v>
      </c>
      <c r="I157" s="27">
        <v>27.6</v>
      </c>
      <c r="J157" s="27">
        <v>27</v>
      </c>
      <c r="K157" s="27">
        <v>43</v>
      </c>
      <c r="L157" s="27">
        <v>15</v>
      </c>
      <c r="M157" s="27" t="s">
        <v>1027</v>
      </c>
      <c r="N157" s="56" t="s">
        <v>1048</v>
      </c>
      <c r="AD157" s="1"/>
    </row>
    <row r="158" spans="4:30">
      <c r="D158" s="27"/>
      <c r="E158" s="27" t="s">
        <v>437</v>
      </c>
      <c r="F158" s="27" t="s">
        <v>437</v>
      </c>
      <c r="G158" s="27">
        <v>17</v>
      </c>
      <c r="H158" s="27">
        <v>57</v>
      </c>
      <c r="I158" s="27">
        <v>45.9</v>
      </c>
      <c r="J158" s="27">
        <v>29</v>
      </c>
      <c r="K158" s="27">
        <v>14</v>
      </c>
      <c r="L158" s="27">
        <v>53</v>
      </c>
      <c r="M158" s="27" t="s">
        <v>1028</v>
      </c>
      <c r="N158" s="56" t="s">
        <v>1049</v>
      </c>
      <c r="P158" s="49"/>
      <c r="Q158" s="48"/>
      <c r="R158" s="4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4:30">
      <c r="D159" s="27"/>
      <c r="E159" s="27" t="s">
        <v>438</v>
      </c>
      <c r="F159" s="27" t="s">
        <v>438</v>
      </c>
      <c r="G159" s="27">
        <v>18</v>
      </c>
      <c r="H159" s="27">
        <v>7</v>
      </c>
      <c r="I159" s="27">
        <v>32.6</v>
      </c>
      <c r="J159" s="27">
        <v>28</v>
      </c>
      <c r="K159" s="27">
        <v>45</v>
      </c>
      <c r="L159" s="27">
        <v>45</v>
      </c>
      <c r="M159" s="27" t="s">
        <v>1029</v>
      </c>
      <c r="N159" s="56" t="s">
        <v>1050</v>
      </c>
      <c r="AD159" s="1"/>
    </row>
    <row r="160" spans="4:30">
      <c r="D160" s="27"/>
      <c r="E160" s="27" t="s">
        <v>441</v>
      </c>
      <c r="F160" s="27" t="s">
        <v>441</v>
      </c>
      <c r="G160" s="27">
        <v>17</v>
      </c>
      <c r="H160" s="27">
        <v>15</v>
      </c>
      <c r="I160" s="27">
        <v>2.8</v>
      </c>
      <c r="J160" s="27">
        <v>36</v>
      </c>
      <c r="K160" s="27">
        <v>48</v>
      </c>
      <c r="L160" s="27">
        <v>33</v>
      </c>
      <c r="M160" s="27" t="s">
        <v>1030</v>
      </c>
      <c r="N160" s="56" t="s">
        <v>1051</v>
      </c>
      <c r="AD160" s="1"/>
    </row>
    <row r="161" spans="4:30">
      <c r="E161" s="2" t="s">
        <v>440</v>
      </c>
      <c r="F161" s="2" t="s">
        <v>440</v>
      </c>
      <c r="G161" s="2">
        <v>17</v>
      </c>
      <c r="H161" s="2">
        <v>23</v>
      </c>
      <c r="I161" s="2">
        <v>41</v>
      </c>
      <c r="J161" s="2">
        <v>37</v>
      </c>
      <c r="K161" s="2">
        <v>8</v>
      </c>
      <c r="L161" s="2">
        <v>45</v>
      </c>
      <c r="M161" s="27" t="s">
        <v>1031</v>
      </c>
      <c r="N161" s="56" t="s">
        <v>1052</v>
      </c>
      <c r="AD161" s="1"/>
    </row>
    <row r="162" spans="4:30">
      <c r="D162" s="27"/>
      <c r="E162" s="27" t="s">
        <v>439</v>
      </c>
      <c r="F162" s="27" t="s">
        <v>439</v>
      </c>
      <c r="G162" s="27">
        <v>16</v>
      </c>
      <c r="H162" s="27">
        <v>34</v>
      </c>
      <c r="I162" s="27">
        <v>6.2</v>
      </c>
      <c r="J162" s="27">
        <v>42</v>
      </c>
      <c r="K162" s="27">
        <v>26</v>
      </c>
      <c r="L162" s="27">
        <v>13</v>
      </c>
      <c r="M162" s="27" t="s">
        <v>1032</v>
      </c>
      <c r="N162" s="56" t="s">
        <v>1053</v>
      </c>
      <c r="AD162" s="1"/>
    </row>
    <row r="163" spans="4:30">
      <c r="D163" s="27"/>
      <c r="E163" s="27" t="s">
        <v>412</v>
      </c>
      <c r="F163" s="27" t="s">
        <v>412</v>
      </c>
      <c r="G163" s="27">
        <v>16</v>
      </c>
      <c r="H163" s="27">
        <v>19</v>
      </c>
      <c r="I163" s="27">
        <v>44.4</v>
      </c>
      <c r="J163" s="27">
        <v>46</v>
      </c>
      <c r="K163" s="27">
        <v>18</v>
      </c>
      <c r="L163" s="27">
        <v>48</v>
      </c>
      <c r="M163" s="27" t="s">
        <v>1033</v>
      </c>
      <c r="N163" s="56" t="s">
        <v>1054</v>
      </c>
      <c r="AD163" s="1"/>
    </row>
    <row r="164" spans="4:30">
      <c r="D164" s="27"/>
      <c r="E164" s="27" t="s">
        <v>442</v>
      </c>
      <c r="F164" s="27" t="s">
        <v>442</v>
      </c>
      <c r="G164" s="27">
        <v>16</v>
      </c>
      <c r="H164" s="27">
        <v>8</v>
      </c>
      <c r="I164" s="27">
        <v>46.2</v>
      </c>
      <c r="J164" s="27">
        <v>44</v>
      </c>
      <c r="K164" s="27">
        <v>56</v>
      </c>
      <c r="L164" s="27">
        <v>6</v>
      </c>
      <c r="M164" s="27" t="s">
        <v>1034</v>
      </c>
      <c r="N164" s="56" t="s">
        <v>1055</v>
      </c>
      <c r="AD164" s="1"/>
    </row>
    <row r="165" spans="4:30">
      <c r="D165" s="27"/>
      <c r="E165" s="27" t="s">
        <v>443</v>
      </c>
      <c r="F165" s="27" t="s">
        <v>443</v>
      </c>
      <c r="G165" s="27">
        <v>15</v>
      </c>
      <c r="H165" s="27">
        <v>52</v>
      </c>
      <c r="I165" s="27">
        <v>40.5</v>
      </c>
      <c r="J165" s="27">
        <v>42</v>
      </c>
      <c r="K165" s="27">
        <v>27</v>
      </c>
      <c r="L165" s="27">
        <v>6</v>
      </c>
      <c r="M165" s="27" t="s">
        <v>1035</v>
      </c>
      <c r="N165" s="56" t="s">
        <v>1056</v>
      </c>
      <c r="AD165" s="1"/>
    </row>
    <row r="166" spans="4:30">
      <c r="D166" s="21" t="s">
        <v>34</v>
      </c>
      <c r="E166" s="21" t="s">
        <v>663</v>
      </c>
      <c r="F166" s="21" t="s">
        <v>663</v>
      </c>
      <c r="G166" s="21" t="s">
        <v>102</v>
      </c>
      <c r="H166" s="21" t="s">
        <v>34</v>
      </c>
      <c r="I166" s="21" t="s">
        <v>34</v>
      </c>
      <c r="J166" s="21" t="s">
        <v>102</v>
      </c>
      <c r="K166" s="21" t="s">
        <v>751</v>
      </c>
      <c r="L166" s="21" t="s">
        <v>752</v>
      </c>
      <c r="M166" s="21" t="s">
        <v>1057</v>
      </c>
      <c r="N166" s="21" t="s">
        <v>751</v>
      </c>
      <c r="AD166" s="1"/>
    </row>
    <row r="167" spans="4:30">
      <c r="D167" s="27"/>
      <c r="E167" s="27" t="s">
        <v>1857</v>
      </c>
      <c r="F167" s="27" t="s">
        <v>1857</v>
      </c>
      <c r="G167" s="27">
        <v>5</v>
      </c>
      <c r="H167" s="27">
        <v>7</v>
      </c>
      <c r="I167" s="27">
        <v>51</v>
      </c>
      <c r="J167" s="27">
        <v>-5</v>
      </c>
      <c r="K167" s="27">
        <v>-5</v>
      </c>
      <c r="L167" s="27">
        <v>-11</v>
      </c>
      <c r="M167" s="27" t="s">
        <v>1862</v>
      </c>
      <c r="N167" s="27" t="s">
        <v>1867</v>
      </c>
      <c r="AD167" s="1"/>
    </row>
    <row r="168" spans="4:30">
      <c r="D168" s="27"/>
      <c r="E168" s="27" t="s">
        <v>2183</v>
      </c>
      <c r="F168" s="27" t="s">
        <v>2183</v>
      </c>
      <c r="G168" s="27">
        <v>3</v>
      </c>
      <c r="H168" s="27">
        <v>58</v>
      </c>
      <c r="I168" s="27">
        <v>1.8</v>
      </c>
      <c r="J168" s="27">
        <v>-13</v>
      </c>
      <c r="K168" s="27">
        <v>-20</v>
      </c>
      <c r="L168" s="27">
        <v>-31</v>
      </c>
      <c r="M168" s="27" t="s">
        <v>2184</v>
      </c>
      <c r="N168" s="27" t="s">
        <v>2185</v>
      </c>
      <c r="AD168" s="1"/>
    </row>
    <row r="169" spans="4:30">
      <c r="D169" s="27"/>
      <c r="E169" s="27" t="s">
        <v>1858</v>
      </c>
      <c r="F169" s="27" t="s">
        <v>1858</v>
      </c>
      <c r="G169" s="27">
        <v>2</v>
      </c>
      <c r="H169" s="27">
        <v>56</v>
      </c>
      <c r="I169" s="27">
        <v>25.6</v>
      </c>
      <c r="J169" s="27">
        <v>-8</v>
      </c>
      <c r="K169" s="27">
        <v>-53</v>
      </c>
      <c r="L169" s="27">
        <v>-53</v>
      </c>
      <c r="M169" s="27" t="s">
        <v>1863</v>
      </c>
      <c r="N169" s="27" t="s">
        <v>1868</v>
      </c>
      <c r="AD169" s="1"/>
    </row>
    <row r="170" spans="4:30">
      <c r="D170" s="27"/>
      <c r="E170" s="27" t="s">
        <v>2231</v>
      </c>
      <c r="F170" s="27" t="s">
        <v>2231</v>
      </c>
      <c r="G170" s="27">
        <v>4</v>
      </c>
      <c r="H170" s="27">
        <v>45</v>
      </c>
      <c r="I170" s="27">
        <v>30.1</v>
      </c>
      <c r="J170" s="27">
        <v>-3</v>
      </c>
      <c r="K170" s="27">
        <v>-15</v>
      </c>
      <c r="L170" s="27">
        <v>-17</v>
      </c>
      <c r="M170" s="27" t="s">
        <v>2233</v>
      </c>
      <c r="N170" s="27" t="s">
        <v>2235</v>
      </c>
      <c r="AD170" s="1"/>
    </row>
    <row r="171" spans="4:30">
      <c r="D171" s="27"/>
      <c r="E171" s="27" t="s">
        <v>2232</v>
      </c>
      <c r="F171" s="27" t="s">
        <v>2232</v>
      </c>
      <c r="G171" s="27">
        <v>4</v>
      </c>
      <c r="H171" s="27">
        <v>36</v>
      </c>
      <c r="I171" s="27">
        <v>19.100000000000001</v>
      </c>
      <c r="J171" s="27">
        <v>-3</v>
      </c>
      <c r="K171" s="27">
        <v>-21</v>
      </c>
      <c r="L171" s="27">
        <v>-9</v>
      </c>
      <c r="M171" s="27" t="s">
        <v>2234</v>
      </c>
      <c r="N171" s="27" t="s">
        <v>2236</v>
      </c>
      <c r="AD171" s="1"/>
    </row>
    <row r="172" spans="4:30">
      <c r="D172" s="27"/>
      <c r="E172" s="27" t="s">
        <v>2182</v>
      </c>
      <c r="F172" s="27" t="s">
        <v>2182</v>
      </c>
      <c r="G172" s="27">
        <v>4</v>
      </c>
      <c r="H172" s="27">
        <v>11</v>
      </c>
      <c r="I172" s="27">
        <v>51.9</v>
      </c>
      <c r="J172" s="27">
        <v>-6</v>
      </c>
      <c r="K172" s="27">
        <v>-50</v>
      </c>
      <c r="L172" s="27">
        <v>-16</v>
      </c>
      <c r="M172" s="27" t="s">
        <v>2186</v>
      </c>
      <c r="N172" s="27" t="s">
        <v>2187</v>
      </c>
      <c r="AD172" s="1"/>
    </row>
    <row r="173" spans="4:30">
      <c r="D173" s="27"/>
      <c r="E173" s="27" t="s">
        <v>1859</v>
      </c>
      <c r="F173" s="27" t="s">
        <v>1859</v>
      </c>
      <c r="G173" s="27">
        <v>2</v>
      </c>
      <c r="H173" s="27">
        <v>45</v>
      </c>
      <c r="I173" s="27">
        <v>6.2</v>
      </c>
      <c r="J173" s="27">
        <v>-18</v>
      </c>
      <c r="K173" s="27">
        <v>-34</v>
      </c>
      <c r="L173" s="27">
        <v>-21</v>
      </c>
      <c r="M173" s="27" t="s">
        <v>1864</v>
      </c>
      <c r="N173" s="27" t="s">
        <v>1869</v>
      </c>
      <c r="AD173" s="1"/>
    </row>
    <row r="174" spans="4:30">
      <c r="D174" s="27"/>
      <c r="E174" s="27" t="s">
        <v>1860</v>
      </c>
      <c r="F174" s="27" t="s">
        <v>1860</v>
      </c>
      <c r="G174" s="27">
        <v>2</v>
      </c>
      <c r="H174" s="27">
        <v>51</v>
      </c>
      <c r="I174" s="27">
        <v>2.2999999999999998</v>
      </c>
      <c r="J174" s="27">
        <v>-21</v>
      </c>
      <c r="K174" s="27">
        <v>0</v>
      </c>
      <c r="L174" s="27">
        <v>-15</v>
      </c>
      <c r="M174" s="27" t="s">
        <v>1865</v>
      </c>
      <c r="N174" s="27" t="s">
        <v>1870</v>
      </c>
      <c r="AD174" s="1"/>
    </row>
    <row r="175" spans="4:30">
      <c r="D175" s="27"/>
      <c r="E175" s="27" t="s">
        <v>1861</v>
      </c>
      <c r="F175" s="27" t="s">
        <v>1861</v>
      </c>
      <c r="G175" s="27">
        <v>3</v>
      </c>
      <c r="H175" s="27">
        <v>2</v>
      </c>
      <c r="I175" s="27">
        <v>23.5</v>
      </c>
      <c r="J175" s="27">
        <v>-23</v>
      </c>
      <c r="K175" s="27">
        <v>-37</v>
      </c>
      <c r="L175" s="27">
        <v>-28</v>
      </c>
      <c r="M175" s="27" t="s">
        <v>1866</v>
      </c>
      <c r="N175" s="27" t="s">
        <v>1871</v>
      </c>
      <c r="AD175" s="1"/>
    </row>
    <row r="176" spans="4:30">
      <c r="D176" s="27"/>
      <c r="E176" s="27" t="s">
        <v>2261</v>
      </c>
      <c r="F176" s="27" t="s">
        <v>2261</v>
      </c>
      <c r="G176" s="27">
        <v>3</v>
      </c>
      <c r="H176" s="27">
        <v>19</v>
      </c>
      <c r="I176" s="27">
        <v>31</v>
      </c>
      <c r="J176" s="27">
        <v>-21</v>
      </c>
      <c r="K176" s="27">
        <v>-45</v>
      </c>
      <c r="L176" s="27">
        <v>-28</v>
      </c>
      <c r="M176" s="27" t="s">
        <v>2262</v>
      </c>
      <c r="N176" s="27" t="s">
        <v>2263</v>
      </c>
      <c r="AD176" s="1"/>
    </row>
    <row r="177" spans="4:30">
      <c r="D177" s="21" t="s">
        <v>35</v>
      </c>
      <c r="E177" s="21" t="s">
        <v>664</v>
      </c>
      <c r="F177" s="21" t="s">
        <v>664</v>
      </c>
      <c r="G177" s="21" t="s">
        <v>102</v>
      </c>
      <c r="H177" s="21" t="s">
        <v>35</v>
      </c>
      <c r="I177" s="21" t="s">
        <v>35</v>
      </c>
      <c r="J177" s="21" t="s">
        <v>102</v>
      </c>
      <c r="K177" s="21" t="s">
        <v>753</v>
      </c>
      <c r="L177" s="21" t="s">
        <v>754</v>
      </c>
      <c r="M177" s="21" t="s">
        <v>1058</v>
      </c>
      <c r="N177" s="21" t="s">
        <v>753</v>
      </c>
      <c r="AD177" s="1"/>
    </row>
    <row r="178" spans="4:30">
      <c r="D178" s="27"/>
      <c r="E178" s="27" t="s">
        <v>1664</v>
      </c>
      <c r="F178" s="27" t="s">
        <v>1664</v>
      </c>
      <c r="G178" s="27">
        <v>21</v>
      </c>
      <c r="H178" s="27">
        <v>45</v>
      </c>
      <c r="I178" s="27">
        <v>49.4</v>
      </c>
      <c r="J178" s="27">
        <v>5</v>
      </c>
      <c r="K178" s="27">
        <v>14</v>
      </c>
      <c r="L178" s="27">
        <v>52</v>
      </c>
      <c r="M178" s="27" t="s">
        <v>1726</v>
      </c>
      <c r="N178" s="27" t="s">
        <v>1667</v>
      </c>
      <c r="AD178" s="1"/>
    </row>
    <row r="179" spans="4:30">
      <c r="D179" s="27"/>
      <c r="E179" s="27" t="s">
        <v>1665</v>
      </c>
      <c r="F179" s="27" t="s">
        <v>1665</v>
      </c>
      <c r="G179" s="27">
        <v>21</v>
      </c>
      <c r="H179" s="27">
        <v>10</v>
      </c>
      <c r="I179" s="27">
        <v>20.5</v>
      </c>
      <c r="J179" s="27">
        <v>10</v>
      </c>
      <c r="K179" s="27">
        <v>7</v>
      </c>
      <c r="L179" s="27">
        <v>53</v>
      </c>
      <c r="M179" s="27" t="s">
        <v>1727</v>
      </c>
      <c r="N179" s="27" t="s">
        <v>1668</v>
      </c>
      <c r="AD179" s="1"/>
    </row>
    <row r="180" spans="4:30">
      <c r="D180" s="27"/>
      <c r="E180" s="27" t="s">
        <v>1666</v>
      </c>
      <c r="F180" s="27" t="s">
        <v>1666</v>
      </c>
      <c r="G180" s="27">
        <v>21</v>
      </c>
      <c r="H180" s="27">
        <v>14</v>
      </c>
      <c r="I180" s="27">
        <v>23.9</v>
      </c>
      <c r="J180" s="27">
        <v>10</v>
      </c>
      <c r="K180" s="27">
        <v>0</v>
      </c>
      <c r="L180" s="27">
        <v>25</v>
      </c>
      <c r="M180" s="27" t="s">
        <v>1728</v>
      </c>
      <c r="N180" s="27" t="s">
        <v>1669</v>
      </c>
      <c r="P180" s="56"/>
      <c r="U180" s="53"/>
      <c r="V180" s="53"/>
      <c r="W180" s="53"/>
      <c r="X180" s="53"/>
      <c r="Y180" s="53"/>
      <c r="Z180" s="53"/>
      <c r="AA180" s="53"/>
      <c r="AB180" s="53"/>
      <c r="AC180" s="53"/>
      <c r="AD180" s="1"/>
    </row>
    <row r="181" spans="4:30">
      <c r="D181" s="21" t="s">
        <v>36</v>
      </c>
      <c r="E181" s="21" t="s">
        <v>665</v>
      </c>
      <c r="F181" s="21" t="s">
        <v>665</v>
      </c>
      <c r="G181" s="21" t="s">
        <v>102</v>
      </c>
      <c r="H181" s="21" t="s">
        <v>36</v>
      </c>
      <c r="I181" s="21" t="s">
        <v>36</v>
      </c>
      <c r="J181" s="21" t="s">
        <v>102</v>
      </c>
      <c r="K181" s="21" t="s">
        <v>755</v>
      </c>
      <c r="L181" s="21" t="s">
        <v>756</v>
      </c>
      <c r="M181" s="21" t="s">
        <v>1059</v>
      </c>
      <c r="N181" s="21" t="s">
        <v>755</v>
      </c>
      <c r="P181" s="56"/>
      <c r="U181" s="53"/>
      <c r="V181" s="53"/>
      <c r="W181" s="53"/>
      <c r="X181" s="53"/>
      <c r="Y181" s="53"/>
      <c r="Z181" s="53"/>
      <c r="AA181" s="53"/>
      <c r="AB181" s="53"/>
      <c r="AC181" s="53"/>
      <c r="AD181" s="1"/>
    </row>
    <row r="182" spans="4:30">
      <c r="D182" s="21" t="s">
        <v>349</v>
      </c>
      <c r="E182" s="21" t="s">
        <v>666</v>
      </c>
      <c r="F182" s="21" t="s">
        <v>666</v>
      </c>
      <c r="G182" s="21" t="s">
        <v>102</v>
      </c>
      <c r="H182" s="21" t="s">
        <v>349</v>
      </c>
      <c r="I182" s="21" t="s">
        <v>349</v>
      </c>
      <c r="J182" s="21" t="s">
        <v>102</v>
      </c>
      <c r="K182" s="21" t="s">
        <v>757</v>
      </c>
      <c r="L182" s="21" t="s">
        <v>758</v>
      </c>
      <c r="M182" s="21" t="s">
        <v>1060</v>
      </c>
      <c r="N182" s="21" t="s">
        <v>757</v>
      </c>
      <c r="P182" s="56"/>
      <c r="U182" s="53"/>
      <c r="V182" s="53"/>
      <c r="W182" s="53"/>
      <c r="X182" s="53"/>
      <c r="Y182" s="53"/>
      <c r="Z182" s="53"/>
      <c r="AA182" s="53"/>
      <c r="AB182" s="53"/>
      <c r="AC182" s="53"/>
      <c r="AD182" s="1"/>
    </row>
    <row r="183" spans="4:30">
      <c r="D183" s="27"/>
      <c r="E183" s="27" t="s">
        <v>1827</v>
      </c>
      <c r="F183" s="27" t="s">
        <v>1827</v>
      </c>
      <c r="G183" s="27">
        <v>2</v>
      </c>
      <c r="H183" s="27">
        <v>2</v>
      </c>
      <c r="I183" s="27">
        <v>2.8</v>
      </c>
      <c r="J183" s="27">
        <v>2</v>
      </c>
      <c r="K183" s="27">
        <v>45</v>
      </c>
      <c r="L183" s="27">
        <v>49</v>
      </c>
      <c r="M183" s="27" t="s">
        <v>1828</v>
      </c>
      <c r="N183" s="27" t="s">
        <v>1829</v>
      </c>
      <c r="P183" s="56"/>
      <c r="U183" s="53"/>
      <c r="V183" s="53"/>
      <c r="W183" s="53"/>
      <c r="X183" s="53"/>
      <c r="Y183" s="53"/>
      <c r="Z183" s="53"/>
      <c r="AA183" s="53"/>
      <c r="AB183" s="53"/>
      <c r="AC183" s="53"/>
      <c r="AD183" s="1"/>
    </row>
    <row r="184" spans="4:30">
      <c r="D184" s="27"/>
      <c r="E184" s="27" t="s">
        <v>1670</v>
      </c>
      <c r="F184" s="27" t="s">
        <v>1670</v>
      </c>
      <c r="G184" s="27">
        <v>23</v>
      </c>
      <c r="H184" s="27">
        <v>3</v>
      </c>
      <c r="I184" s="27">
        <v>52.6</v>
      </c>
      <c r="J184" s="27">
        <v>3</v>
      </c>
      <c r="K184" s="27">
        <v>49</v>
      </c>
      <c r="L184" s="27">
        <v>12</v>
      </c>
      <c r="M184" s="27" t="s">
        <v>1673</v>
      </c>
      <c r="N184" s="27" t="s">
        <v>1674</v>
      </c>
      <c r="P184" s="56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1"/>
    </row>
    <row r="185" spans="4:30">
      <c r="D185" s="27"/>
      <c r="E185" s="27" t="s">
        <v>1671</v>
      </c>
      <c r="F185" s="27" t="s">
        <v>1671</v>
      </c>
      <c r="G185" s="27">
        <v>23</v>
      </c>
      <c r="H185" s="27">
        <v>17</v>
      </c>
      <c r="I185" s="27">
        <v>9.9</v>
      </c>
      <c r="J185" s="27">
        <v>3</v>
      </c>
      <c r="K185" s="27">
        <v>16</v>
      </c>
      <c r="L185" s="27">
        <v>56</v>
      </c>
      <c r="M185" s="27" t="s">
        <v>1675</v>
      </c>
      <c r="N185" s="27" t="s">
        <v>1676</v>
      </c>
      <c r="P185" s="56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1"/>
    </row>
    <row r="186" spans="4:30">
      <c r="D186" s="27"/>
      <c r="E186" s="27" t="s">
        <v>1729</v>
      </c>
      <c r="F186" s="27" t="s">
        <v>1729</v>
      </c>
      <c r="G186" s="27">
        <v>0</v>
      </c>
      <c r="H186" s="27">
        <v>48</v>
      </c>
      <c r="I186" s="27">
        <v>41</v>
      </c>
      <c r="J186" s="27">
        <v>7</v>
      </c>
      <c r="K186" s="27">
        <v>35</v>
      </c>
      <c r="L186" s="27">
        <v>6</v>
      </c>
      <c r="M186" s="27" t="s">
        <v>1730</v>
      </c>
      <c r="N186" s="27" t="s">
        <v>1731</v>
      </c>
      <c r="P186" s="56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1"/>
    </row>
    <row r="187" spans="4:30">
      <c r="D187" s="27"/>
      <c r="E187" s="27" t="s">
        <v>1818</v>
      </c>
      <c r="F187" s="27" t="s">
        <v>1818</v>
      </c>
      <c r="G187" s="27">
        <v>1</v>
      </c>
      <c r="H187" s="27">
        <v>2</v>
      </c>
      <c r="I187" s="27">
        <v>56.6</v>
      </c>
      <c r="J187" s="27">
        <v>7</v>
      </c>
      <c r="K187" s="27">
        <v>53</v>
      </c>
      <c r="L187" s="27">
        <v>24</v>
      </c>
      <c r="M187" s="27" t="s">
        <v>1820</v>
      </c>
      <c r="N187" s="27" t="s">
        <v>1819</v>
      </c>
      <c r="P187" s="56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1"/>
    </row>
    <row r="188" spans="4:30">
      <c r="D188" s="27"/>
      <c r="E188" s="27" t="s">
        <v>1821</v>
      </c>
      <c r="F188" s="27" t="s">
        <v>1821</v>
      </c>
      <c r="G188" s="27">
        <v>1</v>
      </c>
      <c r="H188" s="27">
        <v>31</v>
      </c>
      <c r="I188" s="27">
        <v>29</v>
      </c>
      <c r="J188" s="27">
        <v>15</v>
      </c>
      <c r="K188" s="27">
        <v>20</v>
      </c>
      <c r="L188" s="27">
        <v>45</v>
      </c>
      <c r="M188" s="27" t="s">
        <v>1822</v>
      </c>
      <c r="N188" s="27" t="s">
        <v>1823</v>
      </c>
      <c r="P188" s="56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1"/>
    </row>
    <row r="189" spans="4:30">
      <c r="D189" s="27"/>
      <c r="E189" s="27" t="s">
        <v>1679</v>
      </c>
      <c r="F189" s="27" t="s">
        <v>1679</v>
      </c>
      <c r="G189" s="27">
        <v>23</v>
      </c>
      <c r="H189" s="27">
        <v>27</v>
      </c>
      <c r="I189" s="27">
        <v>58.1</v>
      </c>
      <c r="J189" s="27">
        <v>6</v>
      </c>
      <c r="K189" s="27">
        <v>22</v>
      </c>
      <c r="L189" s="27">
        <v>44</v>
      </c>
      <c r="M189" s="27" t="s">
        <v>1681</v>
      </c>
      <c r="N189" s="27" t="s">
        <v>1682</v>
      </c>
      <c r="P189" s="56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1"/>
    </row>
    <row r="190" spans="4:30">
      <c r="D190" s="27"/>
      <c r="E190" s="27" t="s">
        <v>1680</v>
      </c>
      <c r="F190" s="27" t="s">
        <v>1680</v>
      </c>
      <c r="G190" s="27">
        <v>23</v>
      </c>
      <c r="H190" s="27">
        <v>39</v>
      </c>
      <c r="I190" s="27">
        <v>57</v>
      </c>
      <c r="J190" s="27">
        <v>5</v>
      </c>
      <c r="K190" s="27">
        <v>37</v>
      </c>
      <c r="L190" s="27">
        <v>35</v>
      </c>
      <c r="M190" s="27" t="s">
        <v>1684</v>
      </c>
      <c r="N190" s="27" t="s">
        <v>1683</v>
      </c>
      <c r="P190" s="56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1"/>
    </row>
    <row r="191" spans="4:30">
      <c r="D191" s="27"/>
      <c r="E191" s="27" t="s">
        <v>1732</v>
      </c>
      <c r="F191" s="27" t="s">
        <v>1732</v>
      </c>
      <c r="G191" s="27">
        <v>23</v>
      </c>
      <c r="H191" s="27">
        <v>26</v>
      </c>
      <c r="I191" s="27">
        <v>56</v>
      </c>
      <c r="J191" s="27">
        <v>1</v>
      </c>
      <c r="K191" s="27">
        <v>15</v>
      </c>
      <c r="L191" s="27">
        <v>20</v>
      </c>
      <c r="M191" s="27" t="s">
        <v>1734</v>
      </c>
      <c r="N191" s="27" t="s">
        <v>1735</v>
      </c>
      <c r="P191" s="56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1"/>
    </row>
    <row r="192" spans="4:30">
      <c r="D192" s="27"/>
      <c r="E192" s="27" t="s">
        <v>1733</v>
      </c>
      <c r="F192" s="27" t="s">
        <v>1733</v>
      </c>
      <c r="G192" s="27">
        <v>23</v>
      </c>
      <c r="H192" s="27">
        <v>42</v>
      </c>
      <c r="I192" s="27">
        <v>2.8</v>
      </c>
      <c r="J192" s="27">
        <v>1</v>
      </c>
      <c r="K192" s="27">
        <v>46</v>
      </c>
      <c r="L192" s="27">
        <v>8</v>
      </c>
      <c r="M192" s="27" t="s">
        <v>1737</v>
      </c>
      <c r="N192" s="27" t="s">
        <v>1736</v>
      </c>
      <c r="P192" s="56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1"/>
    </row>
    <row r="193" spans="4:30">
      <c r="D193" s="27"/>
      <c r="E193" s="27" t="s">
        <v>1824</v>
      </c>
      <c r="F193" s="27" t="s">
        <v>1824</v>
      </c>
      <c r="G193" s="27">
        <v>1</v>
      </c>
      <c r="H193" s="27">
        <v>45</v>
      </c>
      <c r="I193" s="27">
        <v>23.6</v>
      </c>
      <c r="J193" s="27">
        <v>9</v>
      </c>
      <c r="K193" s="27">
        <v>9</v>
      </c>
      <c r="L193" s="27">
        <v>28</v>
      </c>
      <c r="M193" s="27" t="s">
        <v>1825</v>
      </c>
      <c r="N193" s="27" t="s">
        <v>1826</v>
      </c>
      <c r="P193" s="56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1"/>
    </row>
    <row r="194" spans="4:30">
      <c r="D194" s="27"/>
      <c r="E194" s="27" t="s">
        <v>1672</v>
      </c>
      <c r="F194" s="27" t="s">
        <v>1672</v>
      </c>
      <c r="G194" s="27">
        <v>23</v>
      </c>
      <c r="H194" s="27">
        <v>59</v>
      </c>
      <c r="I194" s="27">
        <v>18.7</v>
      </c>
      <c r="J194" s="27">
        <v>6</v>
      </c>
      <c r="K194" s="27">
        <v>51</v>
      </c>
      <c r="L194" s="27">
        <v>48</v>
      </c>
      <c r="M194" s="27" t="s">
        <v>1677</v>
      </c>
      <c r="N194" s="27" t="s">
        <v>1678</v>
      </c>
      <c r="P194" s="56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1"/>
    </row>
    <row r="195" spans="4:30">
      <c r="D195" s="21" t="s">
        <v>37</v>
      </c>
      <c r="E195" s="21" t="s">
        <v>667</v>
      </c>
      <c r="F195" s="21" t="s">
        <v>667</v>
      </c>
      <c r="G195" s="21" t="s">
        <v>102</v>
      </c>
      <c r="H195" s="21" t="s">
        <v>350</v>
      </c>
      <c r="I195" s="21" t="s">
        <v>351</v>
      </c>
      <c r="J195" s="21" t="s">
        <v>760</v>
      </c>
      <c r="K195" s="21" t="s">
        <v>759</v>
      </c>
      <c r="L195" s="21" t="s">
        <v>761</v>
      </c>
      <c r="M195" s="21" t="s">
        <v>1061</v>
      </c>
      <c r="N195" s="83" t="s">
        <v>1062</v>
      </c>
      <c r="P195" s="56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1"/>
    </row>
    <row r="196" spans="4:30">
      <c r="D196" s="27"/>
      <c r="E196" s="27" t="s">
        <v>313</v>
      </c>
      <c r="F196" s="27" t="s">
        <v>313</v>
      </c>
      <c r="G196" s="27">
        <v>22</v>
      </c>
      <c r="H196" s="27">
        <v>57</v>
      </c>
      <c r="I196" s="27">
        <v>39.1</v>
      </c>
      <c r="J196" s="27">
        <v>-29</v>
      </c>
      <c r="K196" s="27">
        <v>-37</v>
      </c>
      <c r="L196" s="27">
        <v>-20</v>
      </c>
      <c r="M196" s="27" t="s">
        <v>2155</v>
      </c>
      <c r="N196" s="56" t="s">
        <v>1064</v>
      </c>
      <c r="P196" s="56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1"/>
    </row>
    <row r="197" spans="4:30">
      <c r="D197" s="27"/>
      <c r="E197" s="27" t="s">
        <v>1755</v>
      </c>
      <c r="F197" s="27" t="s">
        <v>1755</v>
      </c>
      <c r="G197" s="27">
        <v>22</v>
      </c>
      <c r="H197" s="27">
        <v>31</v>
      </c>
      <c r="I197" s="27">
        <v>30.4</v>
      </c>
      <c r="J197" s="27">
        <v>-32</v>
      </c>
      <c r="K197" s="27">
        <v>-20</v>
      </c>
      <c r="L197" s="27">
        <v>-45</v>
      </c>
      <c r="M197" s="27" t="s">
        <v>1756</v>
      </c>
      <c r="N197" s="56" t="s">
        <v>1757</v>
      </c>
      <c r="P197" s="56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1"/>
    </row>
    <row r="198" spans="4:30">
      <c r="D198" s="27"/>
      <c r="E198" s="27" t="s">
        <v>1764</v>
      </c>
      <c r="F198" s="27" t="s">
        <v>1764</v>
      </c>
      <c r="G198" s="27">
        <v>22</v>
      </c>
      <c r="H198" s="27">
        <v>52</v>
      </c>
      <c r="I198" s="27">
        <v>31.6</v>
      </c>
      <c r="J198" s="27">
        <v>-32</v>
      </c>
      <c r="K198" s="27">
        <v>-52</v>
      </c>
      <c r="L198" s="27">
        <v>-32</v>
      </c>
      <c r="M198" s="27" t="s">
        <v>1765</v>
      </c>
      <c r="N198" s="56" t="s">
        <v>1766</v>
      </c>
      <c r="P198" s="56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1"/>
    </row>
    <row r="199" spans="4:30">
      <c r="D199" s="27"/>
      <c r="E199" s="27" t="s">
        <v>1767</v>
      </c>
      <c r="F199" s="27" t="s">
        <v>1767</v>
      </c>
      <c r="G199" s="27">
        <v>22</v>
      </c>
      <c r="H199" s="27">
        <v>55</v>
      </c>
      <c r="I199" s="27">
        <v>55.9</v>
      </c>
      <c r="J199" s="27">
        <v>-32</v>
      </c>
      <c r="K199" s="27">
        <v>-32</v>
      </c>
      <c r="L199" s="27">
        <v>-23</v>
      </c>
      <c r="M199" s="27" t="s">
        <v>1768</v>
      </c>
      <c r="N199" s="56" t="s">
        <v>1769</v>
      </c>
      <c r="P199" s="56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1"/>
    </row>
    <row r="200" spans="4:30">
      <c r="D200" s="27"/>
      <c r="E200" s="27" t="s">
        <v>623</v>
      </c>
      <c r="F200" s="27" t="s">
        <v>623</v>
      </c>
      <c r="G200" s="27">
        <v>22</v>
      </c>
      <c r="H200" s="27">
        <v>40</v>
      </c>
      <c r="I200" s="27">
        <v>39.299999999999997</v>
      </c>
      <c r="J200" s="27">
        <v>-27</v>
      </c>
      <c r="K200" s="27">
        <v>-2</v>
      </c>
      <c r="L200" s="27">
        <v>-37</v>
      </c>
      <c r="M200" s="27" t="s">
        <v>1063</v>
      </c>
      <c r="N200" s="56" t="s">
        <v>1064</v>
      </c>
      <c r="P200" s="56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1"/>
    </row>
    <row r="201" spans="4:30">
      <c r="D201" s="21" t="s">
        <v>38</v>
      </c>
      <c r="E201" s="21" t="s">
        <v>668</v>
      </c>
      <c r="F201" s="21" t="s">
        <v>668</v>
      </c>
      <c r="G201" s="21" t="s">
        <v>102</v>
      </c>
      <c r="H201" s="21" t="s">
        <v>352</v>
      </c>
      <c r="I201" s="21" t="s">
        <v>353</v>
      </c>
      <c r="J201" s="21" t="s">
        <v>762</v>
      </c>
      <c r="K201" s="21" t="s">
        <v>763</v>
      </c>
      <c r="L201" s="21" t="s">
        <v>764</v>
      </c>
      <c r="M201" s="21" t="s">
        <v>1065</v>
      </c>
      <c r="N201" s="83" t="s">
        <v>1066</v>
      </c>
      <c r="P201" s="56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1"/>
    </row>
    <row r="202" spans="4:30">
      <c r="D202" s="27"/>
      <c r="E202" s="27" t="s">
        <v>2045</v>
      </c>
      <c r="F202" s="27" t="s">
        <v>2045</v>
      </c>
      <c r="G202" s="27">
        <v>4</v>
      </c>
      <c r="H202" s="27">
        <v>54</v>
      </c>
      <c r="I202" s="27">
        <v>3</v>
      </c>
      <c r="J202" s="27">
        <v>66</v>
      </c>
      <c r="K202" s="27">
        <v>20</v>
      </c>
      <c r="L202" s="27">
        <v>34</v>
      </c>
      <c r="M202" s="27" t="s">
        <v>2048</v>
      </c>
      <c r="N202" s="56" t="s">
        <v>2051</v>
      </c>
      <c r="P202" s="56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1"/>
    </row>
    <row r="203" spans="4:30">
      <c r="D203" s="27"/>
      <c r="E203" s="27" t="s">
        <v>2046</v>
      </c>
      <c r="F203" s="27" t="s">
        <v>2046</v>
      </c>
      <c r="G203" s="27">
        <v>5</v>
      </c>
      <c r="H203" s="27">
        <v>3</v>
      </c>
      <c r="I203" s="27">
        <v>25.1</v>
      </c>
      <c r="J203" s="27">
        <v>60</v>
      </c>
      <c r="K203" s="27">
        <v>26</v>
      </c>
      <c r="L203" s="27">
        <v>32</v>
      </c>
      <c r="M203" s="27" t="s">
        <v>2049</v>
      </c>
      <c r="N203" s="56" t="s">
        <v>2052</v>
      </c>
      <c r="P203" s="56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1"/>
    </row>
    <row r="204" spans="4:30">
      <c r="D204" s="27"/>
      <c r="E204" s="27" t="s">
        <v>2047</v>
      </c>
      <c r="F204" s="27" t="s">
        <v>2047</v>
      </c>
      <c r="G204" s="27">
        <v>3</v>
      </c>
      <c r="H204" s="27">
        <v>50</v>
      </c>
      <c r="I204" s="27">
        <v>21.5</v>
      </c>
      <c r="J204" s="27">
        <v>71</v>
      </c>
      <c r="K204" s="27">
        <v>19</v>
      </c>
      <c r="L204" s="27">
        <v>56</v>
      </c>
      <c r="M204" s="27" t="s">
        <v>2050</v>
      </c>
      <c r="N204" s="56" t="s">
        <v>2053</v>
      </c>
      <c r="P204" s="56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1"/>
    </row>
    <row r="205" spans="4:30">
      <c r="D205" s="21" t="s">
        <v>39</v>
      </c>
      <c r="E205" s="21" t="s">
        <v>669</v>
      </c>
      <c r="F205" s="21" t="s">
        <v>669</v>
      </c>
      <c r="G205" s="21" t="s">
        <v>102</v>
      </c>
      <c r="H205" s="21" t="s">
        <v>39</v>
      </c>
      <c r="I205" s="21" t="s">
        <v>39</v>
      </c>
      <c r="J205" s="21" t="s">
        <v>102</v>
      </c>
      <c r="K205" s="21" t="s">
        <v>765</v>
      </c>
      <c r="L205" s="21" t="s">
        <v>766</v>
      </c>
      <c r="M205" s="21" t="s">
        <v>1067</v>
      </c>
      <c r="N205" s="21" t="s">
        <v>765</v>
      </c>
      <c r="P205" s="56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1"/>
    </row>
    <row r="206" spans="4:30">
      <c r="D206" s="21" t="s">
        <v>40</v>
      </c>
      <c r="E206" s="21" t="s">
        <v>670</v>
      </c>
      <c r="F206" s="21" t="s">
        <v>670</v>
      </c>
      <c r="G206" s="21" t="s">
        <v>102</v>
      </c>
      <c r="H206" s="21" t="s">
        <v>40</v>
      </c>
      <c r="I206" s="21" t="s">
        <v>40</v>
      </c>
      <c r="J206" s="21" t="s">
        <v>102</v>
      </c>
      <c r="K206" s="21" t="s">
        <v>767</v>
      </c>
      <c r="L206" s="21" t="s">
        <v>768</v>
      </c>
      <c r="M206" s="21" t="s">
        <v>1068</v>
      </c>
      <c r="N206" s="21" t="s">
        <v>767</v>
      </c>
      <c r="P206" s="56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1"/>
    </row>
    <row r="207" spans="4:30">
      <c r="D207" s="27"/>
      <c r="E207" s="27" t="s">
        <v>256</v>
      </c>
      <c r="F207" s="27" t="s">
        <v>256</v>
      </c>
      <c r="G207" s="27">
        <v>8</v>
      </c>
      <c r="H207" s="27">
        <v>43</v>
      </c>
      <c r="I207" s="27">
        <v>17.2</v>
      </c>
      <c r="J207" s="27">
        <v>21</v>
      </c>
      <c r="K207" s="27">
        <v>28</v>
      </c>
      <c r="L207" s="27">
        <v>7</v>
      </c>
      <c r="M207" s="27" t="s">
        <v>1069</v>
      </c>
      <c r="N207" s="56" t="s">
        <v>1072</v>
      </c>
      <c r="P207" s="56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1"/>
    </row>
    <row r="208" spans="4:30">
      <c r="D208" s="27"/>
      <c r="E208" s="27" t="s">
        <v>257</v>
      </c>
      <c r="F208" s="27" t="s">
        <v>257</v>
      </c>
      <c r="G208" s="27">
        <v>8</v>
      </c>
      <c r="H208" s="27">
        <v>44</v>
      </c>
      <c r="I208" s="27">
        <v>41.1</v>
      </c>
      <c r="J208" s="27">
        <v>18</v>
      </c>
      <c r="K208" s="27">
        <v>9</v>
      </c>
      <c r="L208" s="27">
        <v>15</v>
      </c>
      <c r="M208" s="27" t="s">
        <v>1070</v>
      </c>
      <c r="N208" s="56" t="s">
        <v>1073</v>
      </c>
      <c r="P208" s="56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1"/>
    </row>
    <row r="209" spans="4:30">
      <c r="D209" s="27"/>
      <c r="E209" s="27" t="s">
        <v>250</v>
      </c>
      <c r="F209" s="27" t="s">
        <v>250</v>
      </c>
      <c r="G209" s="27">
        <v>8</v>
      </c>
      <c r="H209" s="27">
        <v>46</v>
      </c>
      <c r="I209" s="27">
        <v>41.8</v>
      </c>
      <c r="J209" s="27">
        <v>28</v>
      </c>
      <c r="K209" s="27">
        <v>45</v>
      </c>
      <c r="L209" s="27">
        <v>36</v>
      </c>
      <c r="M209" s="27" t="s">
        <v>1071</v>
      </c>
      <c r="N209" s="56" t="s">
        <v>1074</v>
      </c>
      <c r="P209" s="56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1"/>
    </row>
    <row r="210" spans="4:30">
      <c r="D210" s="21" t="s">
        <v>1920</v>
      </c>
      <c r="E210" s="21" t="s">
        <v>1923</v>
      </c>
      <c r="F210" s="21" t="s">
        <v>1923</v>
      </c>
      <c r="G210" s="21" t="s">
        <v>102</v>
      </c>
      <c r="H210" s="21" t="s">
        <v>1920</v>
      </c>
      <c r="I210" s="21" t="s">
        <v>1920</v>
      </c>
      <c r="J210" s="21" t="s">
        <v>102</v>
      </c>
      <c r="K210" s="21" t="s">
        <v>1921</v>
      </c>
      <c r="L210" s="21" t="s">
        <v>1921</v>
      </c>
      <c r="M210" s="21" t="s">
        <v>1922</v>
      </c>
      <c r="N210" s="21" t="s">
        <v>1921</v>
      </c>
      <c r="P210" s="56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1"/>
    </row>
    <row r="211" spans="4:30">
      <c r="D211" s="27"/>
      <c r="E211" s="27" t="s">
        <v>2021</v>
      </c>
      <c r="F211" s="27" t="s">
        <v>2021</v>
      </c>
      <c r="G211" s="27">
        <v>0</v>
      </c>
      <c r="H211" s="27">
        <v>40</v>
      </c>
      <c r="I211" s="27">
        <v>30.5</v>
      </c>
      <c r="J211" s="27">
        <v>56</v>
      </c>
      <c r="K211" s="27">
        <v>32</v>
      </c>
      <c r="L211" s="27">
        <v>14</v>
      </c>
      <c r="M211" s="27" t="s">
        <v>2027</v>
      </c>
      <c r="N211" s="27" t="s">
        <v>2028</v>
      </c>
      <c r="P211" s="56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1"/>
    </row>
    <row r="212" spans="4:30">
      <c r="D212" s="27"/>
      <c r="E212" s="27" t="s">
        <v>2022</v>
      </c>
      <c r="F212" s="27" t="s">
        <v>2022</v>
      </c>
      <c r="G212" s="27">
        <v>0</v>
      </c>
      <c r="H212" s="27">
        <v>9</v>
      </c>
      <c r="I212" s="27">
        <v>10.7</v>
      </c>
      <c r="J212" s="27">
        <v>58</v>
      </c>
      <c r="K212" s="27">
        <v>8</v>
      </c>
      <c r="L212" s="27">
        <v>59</v>
      </c>
      <c r="M212" s="27" t="s">
        <v>2033</v>
      </c>
      <c r="N212" s="27" t="s">
        <v>2029</v>
      </c>
      <c r="P212" s="56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1"/>
    </row>
    <row r="213" spans="4:30">
      <c r="D213" s="27"/>
      <c r="E213" s="27" t="s">
        <v>2020</v>
      </c>
      <c r="F213" s="27" t="s">
        <v>2020</v>
      </c>
      <c r="G213" s="27">
        <v>0</v>
      </c>
      <c r="H213" s="27">
        <v>56</v>
      </c>
      <c r="I213" s="27">
        <v>42.5</v>
      </c>
      <c r="J213" s="27">
        <v>60</v>
      </c>
      <c r="K213" s="27">
        <v>43</v>
      </c>
      <c r="L213" s="27">
        <v>0</v>
      </c>
      <c r="M213" s="27" t="s">
        <v>2034</v>
      </c>
      <c r="N213" s="27" t="s">
        <v>2030</v>
      </c>
      <c r="P213" s="56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1"/>
    </row>
    <row r="214" spans="4:30">
      <c r="D214" s="27"/>
      <c r="E214" s="27" t="s">
        <v>2023</v>
      </c>
      <c r="F214" s="27" t="s">
        <v>2023</v>
      </c>
      <c r="G214" s="27">
        <v>1</v>
      </c>
      <c r="H214" s="27">
        <v>25</v>
      </c>
      <c r="I214" s="27">
        <v>49</v>
      </c>
      <c r="J214" s="27">
        <v>60</v>
      </c>
      <c r="K214" s="27">
        <v>14</v>
      </c>
      <c r="L214" s="27">
        <v>7</v>
      </c>
      <c r="M214" s="27" t="s">
        <v>2035</v>
      </c>
      <c r="N214" s="27" t="s">
        <v>2031</v>
      </c>
      <c r="P214" s="56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1"/>
    </row>
    <row r="215" spans="4:30">
      <c r="D215" s="27"/>
      <c r="E215" s="27" t="s">
        <v>2024</v>
      </c>
      <c r="F215" s="27" t="s">
        <v>2024</v>
      </c>
      <c r="G215" s="27">
        <v>1</v>
      </c>
      <c r="H215" s="27">
        <v>54</v>
      </c>
      <c r="I215" s="27">
        <v>23.7</v>
      </c>
      <c r="J215" s="27">
        <v>63</v>
      </c>
      <c r="K215" s="27">
        <v>40</v>
      </c>
      <c r="L215" s="27">
        <v>12</v>
      </c>
      <c r="M215" s="27" t="s">
        <v>2036</v>
      </c>
      <c r="N215" s="27" t="s">
        <v>2032</v>
      </c>
      <c r="P215" s="56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1"/>
    </row>
    <row r="216" spans="4:30">
      <c r="D216" s="27"/>
      <c r="E216" s="27" t="s">
        <v>2040</v>
      </c>
      <c r="F216" s="27" t="s">
        <v>2040</v>
      </c>
      <c r="G216" s="27">
        <v>0</v>
      </c>
      <c r="H216" s="27">
        <v>49</v>
      </c>
      <c r="I216" s="27">
        <v>6</v>
      </c>
      <c r="J216" s="27">
        <v>57</v>
      </c>
      <c r="K216" s="27">
        <v>48</v>
      </c>
      <c r="L216" s="27">
        <v>57</v>
      </c>
      <c r="M216" s="27" t="s">
        <v>2042</v>
      </c>
      <c r="N216" s="27" t="s">
        <v>2041</v>
      </c>
      <c r="P216" s="56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1"/>
    </row>
    <row r="217" spans="4:30">
      <c r="D217" s="27"/>
      <c r="E217" s="27" t="s">
        <v>2025</v>
      </c>
      <c r="F217" s="27" t="s">
        <v>2025</v>
      </c>
      <c r="G217" s="27">
        <v>2</v>
      </c>
      <c r="H217" s="27">
        <v>29</v>
      </c>
      <c r="I217" s="27">
        <v>4</v>
      </c>
      <c r="J217" s="27">
        <v>67</v>
      </c>
      <c r="K217" s="27">
        <v>24</v>
      </c>
      <c r="L217" s="27">
        <v>9</v>
      </c>
      <c r="M217" s="27" t="s">
        <v>2043</v>
      </c>
      <c r="N217" s="27" t="s">
        <v>2038</v>
      </c>
      <c r="P217" s="56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1"/>
    </row>
    <row r="218" spans="4:30">
      <c r="D218" s="27"/>
      <c r="E218" s="27" t="s">
        <v>2026</v>
      </c>
      <c r="F218" s="27" t="s">
        <v>2026</v>
      </c>
      <c r="G218" s="27">
        <v>0</v>
      </c>
      <c r="H218" s="27">
        <v>33</v>
      </c>
      <c r="I218" s="27">
        <v>0</v>
      </c>
      <c r="J218" s="27">
        <v>62</v>
      </c>
      <c r="K218" s="27">
        <v>55</v>
      </c>
      <c r="L218" s="27">
        <v>54</v>
      </c>
      <c r="M218" s="27" t="s">
        <v>2037</v>
      </c>
      <c r="N218" s="27" t="s">
        <v>2039</v>
      </c>
      <c r="P218" s="56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1"/>
    </row>
    <row r="219" spans="4:30">
      <c r="D219" s="27"/>
      <c r="E219" s="27" t="s">
        <v>1958</v>
      </c>
      <c r="F219" s="27" t="s">
        <v>1958</v>
      </c>
      <c r="G219" s="27">
        <v>0</v>
      </c>
      <c r="H219" s="27">
        <v>44</v>
      </c>
      <c r="I219" s="27">
        <v>43.5</v>
      </c>
      <c r="J219" s="27">
        <v>48</v>
      </c>
      <c r="K219" s="27">
        <v>17</v>
      </c>
      <c r="L219" s="27">
        <v>4</v>
      </c>
      <c r="M219" s="27" t="s">
        <v>1959</v>
      </c>
      <c r="N219" s="27" t="s">
        <v>1960</v>
      </c>
      <c r="P219" s="56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1"/>
    </row>
    <row r="220" spans="4:30">
      <c r="D220" s="21" t="s">
        <v>41</v>
      </c>
      <c r="E220" s="21" t="s">
        <v>671</v>
      </c>
      <c r="F220" s="21" t="s">
        <v>671</v>
      </c>
      <c r="G220" s="21" t="s">
        <v>102</v>
      </c>
      <c r="H220" s="21" t="s">
        <v>41</v>
      </c>
      <c r="I220" s="21" t="s">
        <v>41</v>
      </c>
      <c r="J220" s="21" t="s">
        <v>102</v>
      </c>
      <c r="K220" s="21" t="s">
        <v>769</v>
      </c>
      <c r="L220" s="21" t="s">
        <v>770</v>
      </c>
      <c r="M220" s="21" t="s">
        <v>1075</v>
      </c>
      <c r="N220" s="21" t="s">
        <v>769</v>
      </c>
      <c r="P220" s="56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1"/>
    </row>
    <row r="221" spans="4:30">
      <c r="D221" s="27"/>
      <c r="E221" s="27" t="s">
        <v>505</v>
      </c>
      <c r="F221" s="27" t="s">
        <v>505</v>
      </c>
      <c r="G221" s="27">
        <v>14</v>
      </c>
      <c r="H221" s="27">
        <v>6</v>
      </c>
      <c r="I221" s="27">
        <v>41</v>
      </c>
      <c r="J221" s="27">
        <v>-36</v>
      </c>
      <c r="K221" s="27">
        <v>-22</v>
      </c>
      <c r="L221" s="27">
        <v>-12</v>
      </c>
      <c r="M221" s="27" t="s">
        <v>1076</v>
      </c>
      <c r="N221" s="27" t="s">
        <v>1078</v>
      </c>
      <c r="P221" s="56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1"/>
    </row>
    <row r="222" spans="4:30">
      <c r="D222" s="27"/>
      <c r="E222" s="27" t="s">
        <v>506</v>
      </c>
      <c r="F222" s="27" t="s">
        <v>506</v>
      </c>
      <c r="G222" s="27">
        <v>13</v>
      </c>
      <c r="H222" s="27">
        <v>20</v>
      </c>
      <c r="I222" s="27">
        <v>35.799999999999997</v>
      </c>
      <c r="J222" s="27">
        <v>-36</v>
      </c>
      <c r="K222" s="27">
        <v>-42</v>
      </c>
      <c r="L222" s="27">
        <v>-44</v>
      </c>
      <c r="M222" s="27" t="s">
        <v>1077</v>
      </c>
      <c r="N222" s="27" t="s">
        <v>1079</v>
      </c>
      <c r="P222" s="56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1"/>
    </row>
    <row r="223" spans="4:30">
      <c r="D223" s="21" t="s">
        <v>42</v>
      </c>
      <c r="E223" s="21" t="s">
        <v>672</v>
      </c>
      <c r="F223" s="21" t="s">
        <v>672</v>
      </c>
      <c r="G223" s="21" t="s">
        <v>102</v>
      </c>
      <c r="H223" s="21" t="s">
        <v>42</v>
      </c>
      <c r="I223" s="21" t="s">
        <v>42</v>
      </c>
      <c r="J223" s="21" t="s">
        <v>102</v>
      </c>
      <c r="K223" s="21" t="s">
        <v>771</v>
      </c>
      <c r="L223" s="21" t="s">
        <v>772</v>
      </c>
      <c r="M223" s="21" t="s">
        <v>1080</v>
      </c>
      <c r="N223" s="21" t="s">
        <v>771</v>
      </c>
      <c r="P223" s="56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1"/>
    </row>
    <row r="224" spans="4:30">
      <c r="D224" s="27"/>
      <c r="E224" s="27" t="s">
        <v>1830</v>
      </c>
      <c r="F224" s="27" t="s">
        <v>1830</v>
      </c>
      <c r="G224" s="27">
        <v>3</v>
      </c>
      <c r="H224" s="27">
        <v>2</v>
      </c>
      <c r="I224" s="27">
        <v>16.8</v>
      </c>
      <c r="J224" s="27">
        <v>4</v>
      </c>
      <c r="K224" s="27">
        <v>5</v>
      </c>
      <c r="L224" s="27">
        <v>23</v>
      </c>
      <c r="M224" s="27" t="s">
        <v>1831</v>
      </c>
      <c r="N224" s="27" t="s">
        <v>1832</v>
      </c>
      <c r="P224" s="56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1"/>
    </row>
    <row r="225" spans="4:30">
      <c r="D225" s="27"/>
      <c r="E225" s="27" t="s">
        <v>1738</v>
      </c>
      <c r="F225" s="27" t="s">
        <v>1738</v>
      </c>
      <c r="G225" s="27">
        <v>0</v>
      </c>
      <c r="H225" s="27">
        <v>43</v>
      </c>
      <c r="I225" s="27">
        <v>35.4</v>
      </c>
      <c r="J225" s="27">
        <v>-17</v>
      </c>
      <c r="K225" s="27">
        <v>-59</v>
      </c>
      <c r="L225" s="27">
        <v>-12</v>
      </c>
      <c r="M225" s="27" t="s">
        <v>2156</v>
      </c>
      <c r="N225" s="27" t="s">
        <v>1740</v>
      </c>
      <c r="P225" s="49"/>
      <c r="Q225" s="48"/>
      <c r="R225" s="4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4:30">
      <c r="D226" s="27"/>
      <c r="E226" s="27" t="s">
        <v>1834</v>
      </c>
      <c r="F226" s="27" t="s">
        <v>1834</v>
      </c>
      <c r="G226" s="27">
        <v>2</v>
      </c>
      <c r="H226" s="27">
        <v>43</v>
      </c>
      <c r="I226" s="27">
        <v>18</v>
      </c>
      <c r="J226" s="27">
        <v>3</v>
      </c>
      <c r="K226" s="27">
        <v>14</v>
      </c>
      <c r="L226" s="27">
        <v>9</v>
      </c>
      <c r="M226" s="27" t="s">
        <v>1835</v>
      </c>
      <c r="N226" s="27" t="s">
        <v>1837</v>
      </c>
      <c r="P226" s="56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1"/>
    </row>
    <row r="227" spans="4:30">
      <c r="D227" s="27"/>
      <c r="E227" s="27" t="s">
        <v>1833</v>
      </c>
      <c r="F227" s="27" t="s">
        <v>1833</v>
      </c>
      <c r="G227" s="27">
        <v>2</v>
      </c>
      <c r="H227" s="27">
        <v>39</v>
      </c>
      <c r="I227" s="27">
        <v>28.9</v>
      </c>
      <c r="J227" s="27">
        <v>0</v>
      </c>
      <c r="K227" s="27">
        <v>19</v>
      </c>
      <c r="L227" s="27">
        <v>43</v>
      </c>
      <c r="M227" s="27" t="s">
        <v>1836</v>
      </c>
      <c r="N227" s="27" t="s">
        <v>1838</v>
      </c>
      <c r="P227" s="56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1"/>
    </row>
    <row r="228" spans="4:30">
      <c r="D228" s="27"/>
      <c r="E228" s="2" t="s">
        <v>1844</v>
      </c>
      <c r="F228" s="2" t="s">
        <v>1844</v>
      </c>
      <c r="G228" s="2">
        <v>1</v>
      </c>
      <c r="H228" s="2">
        <v>51</v>
      </c>
      <c r="I228" s="2">
        <v>27.6</v>
      </c>
      <c r="J228" s="2">
        <v>-10</v>
      </c>
      <c r="K228" s="2">
        <v>-20</v>
      </c>
      <c r="L228" s="2">
        <v>-6</v>
      </c>
      <c r="M228" s="27" t="s">
        <v>1845</v>
      </c>
      <c r="N228" s="27" t="s">
        <v>1848</v>
      </c>
      <c r="P228" s="56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1"/>
    </row>
    <row r="229" spans="4:30">
      <c r="D229" s="27"/>
      <c r="E229" s="27" t="s">
        <v>1842</v>
      </c>
      <c r="F229" s="27" t="s">
        <v>1842</v>
      </c>
      <c r="G229" s="27">
        <v>1</v>
      </c>
      <c r="H229" s="27">
        <v>8</v>
      </c>
      <c r="I229" s="27">
        <v>35.4</v>
      </c>
      <c r="J229" s="27">
        <v>-10</v>
      </c>
      <c r="K229" s="27">
        <v>-10</v>
      </c>
      <c r="L229" s="27">
        <v>-56</v>
      </c>
      <c r="M229" s="27" t="s">
        <v>1846</v>
      </c>
      <c r="N229" s="27" t="s">
        <v>1849</v>
      </c>
      <c r="P229" s="56"/>
      <c r="U229" s="53"/>
      <c r="V229" s="53"/>
      <c r="W229" s="53"/>
      <c r="X229" s="53"/>
      <c r="Y229" s="53"/>
      <c r="Z229" s="53"/>
      <c r="AA229" s="53"/>
      <c r="AB229" s="53"/>
      <c r="AC229" s="53"/>
      <c r="AD229" s="1"/>
    </row>
    <row r="230" spans="4:30">
      <c r="D230" s="27"/>
      <c r="E230" s="27" t="s">
        <v>1843</v>
      </c>
      <c r="F230" s="27" t="s">
        <v>1843</v>
      </c>
      <c r="G230" s="27">
        <v>1</v>
      </c>
      <c r="H230" s="27">
        <v>24</v>
      </c>
      <c r="I230" s="27">
        <v>1.4</v>
      </c>
      <c r="J230" s="27">
        <v>-8</v>
      </c>
      <c r="K230" s="27">
        <v>-11</v>
      </c>
      <c r="L230" s="27">
        <v>-1</v>
      </c>
      <c r="M230" s="27" t="s">
        <v>1847</v>
      </c>
      <c r="N230" s="27" t="s">
        <v>1850</v>
      </c>
      <c r="P230" s="56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1"/>
    </row>
    <row r="231" spans="4:30">
      <c r="D231" s="27"/>
      <c r="E231" s="27" t="s">
        <v>1739</v>
      </c>
      <c r="F231" s="27" t="s">
        <v>1739</v>
      </c>
      <c r="G231" s="27">
        <v>0</v>
      </c>
      <c r="H231" s="27">
        <v>19</v>
      </c>
      <c r="I231" s="27">
        <v>25.7</v>
      </c>
      <c r="J231" s="27">
        <v>-8</v>
      </c>
      <c r="K231" s="27">
        <v>-49</v>
      </c>
      <c r="L231" s="27">
        <v>-26</v>
      </c>
      <c r="M231" s="27" t="s">
        <v>1742</v>
      </c>
      <c r="N231" s="27" t="s">
        <v>1741</v>
      </c>
      <c r="P231" s="56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1"/>
    </row>
    <row r="232" spans="4:30">
      <c r="D232" s="27"/>
      <c r="E232" s="27" t="s">
        <v>1839</v>
      </c>
      <c r="F232" s="27" t="s">
        <v>1839</v>
      </c>
      <c r="G232" s="27">
        <v>2</v>
      </c>
      <c r="H232" s="27">
        <v>19</v>
      </c>
      <c r="I232" s="27">
        <v>20.7</v>
      </c>
      <c r="J232" s="27">
        <v>-2</v>
      </c>
      <c r="K232" s="27">
        <v>-58</v>
      </c>
      <c r="L232" s="27">
        <v>-39</v>
      </c>
      <c r="M232" s="27" t="s">
        <v>1841</v>
      </c>
      <c r="N232" s="27" t="s">
        <v>1840</v>
      </c>
      <c r="P232" s="56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1"/>
    </row>
    <row r="233" spans="4:30">
      <c r="D233" s="27"/>
      <c r="E233" s="27" t="s">
        <v>1872</v>
      </c>
      <c r="F233" s="27" t="s">
        <v>1872</v>
      </c>
      <c r="G233" s="27">
        <v>2</v>
      </c>
      <c r="H233" s="27">
        <v>44</v>
      </c>
      <c r="I233" s="27">
        <v>7.4</v>
      </c>
      <c r="J233" s="27">
        <v>-13</v>
      </c>
      <c r="K233" s="27">
        <v>-51</v>
      </c>
      <c r="L233" s="27">
        <v>-31</v>
      </c>
      <c r="M233" s="27" t="s">
        <v>1873</v>
      </c>
      <c r="N233" s="27" t="s">
        <v>1874</v>
      </c>
      <c r="P233" s="56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1"/>
    </row>
    <row r="234" spans="4:30">
      <c r="D234" s="27"/>
      <c r="E234" s="27" t="s">
        <v>1851</v>
      </c>
      <c r="F234" s="27" t="s">
        <v>1851</v>
      </c>
      <c r="G234" s="27">
        <v>1</v>
      </c>
      <c r="H234" s="27">
        <v>44</v>
      </c>
      <c r="I234" s="27">
        <v>4.0999999999999996</v>
      </c>
      <c r="J234" s="27">
        <v>-15</v>
      </c>
      <c r="K234" s="27">
        <v>-56</v>
      </c>
      <c r="L234" s="27">
        <v>-15</v>
      </c>
      <c r="M234" s="27" t="s">
        <v>1852</v>
      </c>
      <c r="N234" s="27" t="s">
        <v>1853</v>
      </c>
      <c r="P234" s="56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1"/>
    </row>
    <row r="235" spans="4:30">
      <c r="D235" s="27"/>
      <c r="E235" s="27" t="s">
        <v>1854</v>
      </c>
      <c r="F235" s="27" t="s">
        <v>1854</v>
      </c>
      <c r="G235" s="27">
        <v>2</v>
      </c>
      <c r="H235" s="27">
        <v>0</v>
      </c>
      <c r="I235" s="27">
        <v>0.3</v>
      </c>
      <c r="J235" s="27">
        <v>-21</v>
      </c>
      <c r="K235" s="27">
        <v>-4</v>
      </c>
      <c r="L235" s="27">
        <v>-40</v>
      </c>
      <c r="M235" s="27" t="s">
        <v>1856</v>
      </c>
      <c r="N235" s="27" t="s">
        <v>1855</v>
      </c>
      <c r="P235" s="56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1"/>
    </row>
    <row r="236" spans="4:30">
      <c r="D236" s="21" t="s">
        <v>43</v>
      </c>
      <c r="E236" s="21" t="s">
        <v>673</v>
      </c>
      <c r="F236" s="21" t="s">
        <v>673</v>
      </c>
      <c r="G236" s="21" t="s">
        <v>102</v>
      </c>
      <c r="H236" s="21" t="s">
        <v>43</v>
      </c>
      <c r="I236" s="21" t="s">
        <v>43</v>
      </c>
      <c r="J236" s="21" t="s">
        <v>102</v>
      </c>
      <c r="K236" s="21" t="s">
        <v>773</v>
      </c>
      <c r="L236" s="21" t="s">
        <v>774</v>
      </c>
      <c r="M236" s="21" t="s">
        <v>1081</v>
      </c>
      <c r="N236" s="21" t="s">
        <v>773</v>
      </c>
      <c r="P236" s="56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1"/>
    </row>
    <row r="237" spans="4:30">
      <c r="D237" s="27"/>
      <c r="E237" s="27" t="s">
        <v>2095</v>
      </c>
      <c r="F237" s="27" t="s">
        <v>2095</v>
      </c>
      <c r="G237" s="27">
        <v>21</v>
      </c>
      <c r="H237" s="27">
        <v>18</v>
      </c>
      <c r="I237" s="27">
        <v>34.799999999999997</v>
      </c>
      <c r="J237" s="27">
        <v>62</v>
      </c>
      <c r="K237" s="27">
        <v>35</v>
      </c>
      <c r="L237" s="27">
        <v>8</v>
      </c>
      <c r="M237" s="27" t="s">
        <v>2097</v>
      </c>
      <c r="N237" s="27" t="s">
        <v>2099</v>
      </c>
      <c r="P237" s="56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1"/>
    </row>
    <row r="238" spans="4:30">
      <c r="D238" s="27"/>
      <c r="E238" s="27" t="s">
        <v>2096</v>
      </c>
      <c r="F238" s="27" t="s">
        <v>2096</v>
      </c>
      <c r="G238" s="27">
        <v>21</v>
      </c>
      <c r="H238" s="27">
        <v>28</v>
      </c>
      <c r="I238" s="27">
        <v>39.6</v>
      </c>
      <c r="J238" s="27">
        <v>70</v>
      </c>
      <c r="K238" s="27">
        <v>33</v>
      </c>
      <c r="L238" s="27">
        <v>39</v>
      </c>
      <c r="M238" s="27" t="s">
        <v>2098</v>
      </c>
      <c r="N238" s="27" t="s">
        <v>2100</v>
      </c>
      <c r="P238" s="56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1"/>
    </row>
    <row r="239" spans="4:30">
      <c r="D239" s="27"/>
      <c r="E239" s="27" t="s">
        <v>2017</v>
      </c>
      <c r="F239" s="27" t="s">
        <v>2017</v>
      </c>
      <c r="G239" s="27">
        <v>23</v>
      </c>
      <c r="H239" s="27">
        <v>39</v>
      </c>
      <c r="I239" s="27">
        <v>20.9</v>
      </c>
      <c r="J239" s="27">
        <v>77</v>
      </c>
      <c r="K239" s="27">
        <v>37</v>
      </c>
      <c r="L239" s="27">
        <v>57</v>
      </c>
      <c r="M239" s="27" t="s">
        <v>2018</v>
      </c>
      <c r="N239" s="27" t="s">
        <v>2019</v>
      </c>
      <c r="P239" s="56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1"/>
    </row>
    <row r="240" spans="4:30">
      <c r="D240" s="27"/>
      <c r="E240" s="27" t="s">
        <v>2101</v>
      </c>
      <c r="F240" s="27" t="s">
        <v>2101</v>
      </c>
      <c r="G240" s="27">
        <v>22</v>
      </c>
      <c r="H240" s="27">
        <v>29</v>
      </c>
      <c r="I240" s="27">
        <v>10.3</v>
      </c>
      <c r="J240" s="27">
        <v>58</v>
      </c>
      <c r="K240" s="27">
        <v>24</v>
      </c>
      <c r="L240" s="27">
        <v>55</v>
      </c>
      <c r="M240" s="27" t="s">
        <v>2107</v>
      </c>
      <c r="N240" s="27" t="s">
        <v>2113</v>
      </c>
      <c r="P240" s="56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1"/>
    </row>
    <row r="241" spans="4:30">
      <c r="D241" s="27"/>
      <c r="E241" s="27" t="s">
        <v>2102</v>
      </c>
      <c r="F241" s="27" t="s">
        <v>2102</v>
      </c>
      <c r="G241" s="27">
        <v>22</v>
      </c>
      <c r="H241" s="27">
        <v>15</v>
      </c>
      <c r="I241" s="27">
        <v>2</v>
      </c>
      <c r="J241" s="27">
        <v>57</v>
      </c>
      <c r="K241" s="27">
        <v>2</v>
      </c>
      <c r="L241" s="27">
        <v>37</v>
      </c>
      <c r="M241" s="27" t="s">
        <v>2108</v>
      </c>
      <c r="N241" s="27" t="s">
        <v>2114</v>
      </c>
      <c r="P241" s="56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1"/>
    </row>
    <row r="242" spans="4:30">
      <c r="D242" s="27"/>
      <c r="E242" s="27" t="s">
        <v>2103</v>
      </c>
      <c r="F242" s="27" t="s">
        <v>2103</v>
      </c>
      <c r="G242" s="27">
        <v>22</v>
      </c>
      <c r="H242" s="27">
        <v>10</v>
      </c>
      <c r="I242" s="27">
        <v>51.3</v>
      </c>
      <c r="J242" s="27">
        <v>58</v>
      </c>
      <c r="K242" s="27">
        <v>12</v>
      </c>
      <c r="L242" s="27">
        <v>4</v>
      </c>
      <c r="M242" s="27" t="s">
        <v>2109</v>
      </c>
      <c r="N242" s="27" t="s">
        <v>2115</v>
      </c>
      <c r="P242" s="56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1"/>
    </row>
    <row r="243" spans="4:30">
      <c r="D243" s="27"/>
      <c r="E243" s="27" t="s">
        <v>2104</v>
      </c>
      <c r="F243" s="27" t="s">
        <v>2104</v>
      </c>
      <c r="G243" s="27">
        <v>20</v>
      </c>
      <c r="H243" s="27">
        <v>45</v>
      </c>
      <c r="I243" s="27">
        <v>17.399999999999999</v>
      </c>
      <c r="J243" s="27">
        <v>61</v>
      </c>
      <c r="K243" s="27">
        <v>50</v>
      </c>
      <c r="L243" s="27">
        <v>20</v>
      </c>
      <c r="M243" s="27" t="s">
        <v>2110</v>
      </c>
      <c r="N243" s="27" t="s">
        <v>2116</v>
      </c>
      <c r="P243" s="56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1"/>
    </row>
    <row r="244" spans="4:30">
      <c r="D244" s="27"/>
      <c r="E244" s="27" t="s">
        <v>2105</v>
      </c>
      <c r="F244" s="27" t="s">
        <v>2105</v>
      </c>
      <c r="G244" s="27">
        <v>20</v>
      </c>
      <c r="H244" s="27">
        <v>29</v>
      </c>
      <c r="I244" s="27">
        <v>34.9</v>
      </c>
      <c r="J244" s="27">
        <v>62</v>
      </c>
      <c r="K244" s="27">
        <v>59</v>
      </c>
      <c r="L244" s="27">
        <v>39</v>
      </c>
      <c r="M244" s="27" t="s">
        <v>2111</v>
      </c>
      <c r="N244" s="27" t="s">
        <v>2117</v>
      </c>
      <c r="P244" s="56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1"/>
    </row>
    <row r="245" spans="4:30">
      <c r="D245" s="27"/>
      <c r="E245" s="27" t="s">
        <v>2106</v>
      </c>
      <c r="F245" s="27" t="s">
        <v>2106</v>
      </c>
      <c r="G245" s="27">
        <v>22</v>
      </c>
      <c r="H245" s="27">
        <v>49</v>
      </c>
      <c r="I245" s="27">
        <v>40.799999999999997</v>
      </c>
      <c r="J245" s="27">
        <v>66</v>
      </c>
      <c r="K245" s="27">
        <v>12</v>
      </c>
      <c r="L245" s="27">
        <v>1</v>
      </c>
      <c r="M245" s="27" t="s">
        <v>2112</v>
      </c>
      <c r="N245" s="27" t="s">
        <v>2118</v>
      </c>
      <c r="P245" s="56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1"/>
    </row>
    <row r="246" spans="4:30">
      <c r="D246" s="27"/>
      <c r="E246" s="27" t="s">
        <v>2119</v>
      </c>
      <c r="F246" s="27" t="s">
        <v>2119</v>
      </c>
      <c r="G246" s="27">
        <v>21</v>
      </c>
      <c r="H246" s="27">
        <v>43</v>
      </c>
      <c r="I246" s="27">
        <v>30.4</v>
      </c>
      <c r="J246" s="27">
        <v>58</v>
      </c>
      <c r="K246" s="27">
        <v>46</v>
      </c>
      <c r="L246" s="27">
        <v>48</v>
      </c>
      <c r="M246" s="27" t="s">
        <v>2121</v>
      </c>
      <c r="N246" s="27" t="s">
        <v>2123</v>
      </c>
      <c r="P246" s="56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1"/>
    </row>
    <row r="247" spans="4:30">
      <c r="D247" s="27"/>
      <c r="E247" s="27" t="s">
        <v>2120</v>
      </c>
      <c r="F247" s="27" t="s">
        <v>2120</v>
      </c>
      <c r="G247" s="27">
        <v>22</v>
      </c>
      <c r="H247" s="27">
        <v>3</v>
      </c>
      <c r="I247" s="27">
        <v>47.4</v>
      </c>
      <c r="J247" s="27">
        <v>64</v>
      </c>
      <c r="K247" s="27">
        <v>37</v>
      </c>
      <c r="L247" s="27">
        <v>40</v>
      </c>
      <c r="M247" s="27" t="s">
        <v>2122</v>
      </c>
      <c r="N247" s="27" t="s">
        <v>2124</v>
      </c>
      <c r="P247" s="56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1"/>
    </row>
    <row r="248" spans="4:30">
      <c r="D248" s="21" t="s">
        <v>44</v>
      </c>
      <c r="E248" s="21" t="s">
        <v>674</v>
      </c>
      <c r="F248" s="21" t="s">
        <v>674</v>
      </c>
      <c r="G248" s="21" t="s">
        <v>102</v>
      </c>
      <c r="H248" s="21" t="s">
        <v>354</v>
      </c>
      <c r="I248" s="21" t="s">
        <v>355</v>
      </c>
      <c r="J248" s="21" t="s">
        <v>775</v>
      </c>
      <c r="K248" s="21" t="s">
        <v>718</v>
      </c>
      <c r="L248" s="21" t="s">
        <v>776</v>
      </c>
      <c r="M248" s="21" t="s">
        <v>1082</v>
      </c>
      <c r="N248" s="83" t="s">
        <v>1084</v>
      </c>
      <c r="P248" s="56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1"/>
    </row>
    <row r="249" spans="4:30">
      <c r="D249" s="21" t="s">
        <v>45</v>
      </c>
      <c r="E249" s="21" t="s">
        <v>675</v>
      </c>
      <c r="F249" s="21" t="s">
        <v>675</v>
      </c>
      <c r="G249" s="21" t="s">
        <v>102</v>
      </c>
      <c r="H249" s="21" t="s">
        <v>356</v>
      </c>
      <c r="I249" s="21" t="s">
        <v>355</v>
      </c>
      <c r="J249" s="21" t="s">
        <v>775</v>
      </c>
      <c r="K249" s="21" t="s">
        <v>720</v>
      </c>
      <c r="L249" s="21" t="s">
        <v>777</v>
      </c>
      <c r="M249" s="21" t="s">
        <v>1083</v>
      </c>
      <c r="N249" s="83" t="s">
        <v>1085</v>
      </c>
      <c r="P249" s="56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1"/>
    </row>
    <row r="250" spans="4:30">
      <c r="D250" s="21" t="s">
        <v>46</v>
      </c>
      <c r="E250" s="21" t="s">
        <v>676</v>
      </c>
      <c r="F250" s="21" t="s">
        <v>676</v>
      </c>
      <c r="G250" s="21" t="s">
        <v>102</v>
      </c>
      <c r="H250" s="21" t="s">
        <v>357</v>
      </c>
      <c r="I250" s="21" t="s">
        <v>358</v>
      </c>
      <c r="J250" s="21" t="s">
        <v>778</v>
      </c>
      <c r="K250" s="21" t="s">
        <v>779</v>
      </c>
      <c r="L250" s="21" t="s">
        <v>780</v>
      </c>
      <c r="M250" s="21" t="s">
        <v>1086</v>
      </c>
      <c r="N250" s="83" t="s">
        <v>1087</v>
      </c>
      <c r="P250" s="56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1"/>
    </row>
    <row r="251" spans="4:30">
      <c r="D251" s="27"/>
      <c r="E251" s="27" t="s">
        <v>315</v>
      </c>
      <c r="F251" s="27" t="s">
        <v>315</v>
      </c>
      <c r="G251" s="27">
        <v>13</v>
      </c>
      <c r="H251" s="27">
        <v>9</v>
      </c>
      <c r="I251" s="27">
        <v>59.3</v>
      </c>
      <c r="J251" s="27">
        <v>17</v>
      </c>
      <c r="K251" s="27">
        <v>31</v>
      </c>
      <c r="L251" s="27">
        <v>46</v>
      </c>
      <c r="M251" s="27" t="s">
        <v>1088</v>
      </c>
      <c r="N251" s="56" t="s">
        <v>1091</v>
      </c>
      <c r="P251" s="56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1"/>
    </row>
    <row r="252" spans="4:30">
      <c r="D252" s="27"/>
      <c r="E252" s="27" t="s">
        <v>316</v>
      </c>
      <c r="F252" s="27" t="s">
        <v>316</v>
      </c>
      <c r="G252" s="27">
        <v>13</v>
      </c>
      <c r="H252" s="27">
        <v>11</v>
      </c>
      <c r="I252" s="27">
        <v>52.4</v>
      </c>
      <c r="J252" s="27">
        <v>27</v>
      </c>
      <c r="K252" s="27">
        <v>25</v>
      </c>
      <c r="L252" s="27">
        <v>41</v>
      </c>
      <c r="M252" s="27" t="s">
        <v>1089</v>
      </c>
      <c r="N252" s="56" t="s">
        <v>1092</v>
      </c>
      <c r="P252" s="56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1"/>
    </row>
    <row r="253" spans="4:30">
      <c r="D253" s="27"/>
      <c r="E253" s="27" t="s">
        <v>317</v>
      </c>
      <c r="F253" s="27" t="s">
        <v>317</v>
      </c>
      <c r="G253" s="27">
        <v>12</v>
      </c>
      <c r="H253" s="27">
        <v>26</v>
      </c>
      <c r="I253" s="27">
        <v>56.3</v>
      </c>
      <c r="J253" s="27">
        <v>28</v>
      </c>
      <c r="K253" s="27">
        <v>16</v>
      </c>
      <c r="L253" s="27">
        <v>6</v>
      </c>
      <c r="M253" s="27" t="s">
        <v>1090</v>
      </c>
      <c r="N253" s="56" t="s">
        <v>1093</v>
      </c>
      <c r="P253" s="56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1"/>
    </row>
    <row r="254" spans="4:30">
      <c r="D254" s="21" t="s">
        <v>47</v>
      </c>
      <c r="E254" s="21" t="s">
        <v>677</v>
      </c>
      <c r="F254" s="21" t="s">
        <v>677</v>
      </c>
      <c r="G254" s="21" t="s">
        <v>102</v>
      </c>
      <c r="H254" s="21" t="s">
        <v>47</v>
      </c>
      <c r="I254" s="21" t="s">
        <v>47</v>
      </c>
      <c r="J254" s="21" t="s">
        <v>102</v>
      </c>
      <c r="K254" s="21" t="s">
        <v>781</v>
      </c>
      <c r="L254" s="21" t="s">
        <v>782</v>
      </c>
      <c r="M254" s="21" t="s">
        <v>1094</v>
      </c>
      <c r="N254" s="21" t="s">
        <v>781</v>
      </c>
      <c r="P254" s="56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1"/>
    </row>
    <row r="255" spans="4:30">
      <c r="D255" s="27"/>
      <c r="E255" s="27" t="s">
        <v>495</v>
      </c>
      <c r="F255" s="27" t="s">
        <v>495</v>
      </c>
      <c r="G255" s="27">
        <v>12</v>
      </c>
      <c r="H255" s="27">
        <v>8</v>
      </c>
      <c r="I255" s="27">
        <v>24.8</v>
      </c>
      <c r="J255" s="27">
        <v>-24</v>
      </c>
      <c r="K255" s="27">
        <v>-43</v>
      </c>
      <c r="L255" s="27">
        <v>-44</v>
      </c>
      <c r="M255" s="27" t="s">
        <v>1095</v>
      </c>
      <c r="N255" s="56" t="s">
        <v>1100</v>
      </c>
      <c r="P255" s="56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1"/>
    </row>
    <row r="256" spans="4:30">
      <c r="D256" s="27"/>
      <c r="E256" s="27" t="s">
        <v>496</v>
      </c>
      <c r="F256" s="27" t="s">
        <v>496</v>
      </c>
      <c r="G256" s="27">
        <v>12</v>
      </c>
      <c r="H256" s="27">
        <v>34</v>
      </c>
      <c r="I256" s="27">
        <v>23.2</v>
      </c>
      <c r="J256" s="27">
        <v>-23</v>
      </c>
      <c r="K256" s="27">
        <v>-23</v>
      </c>
      <c r="L256" s="27">
        <v>-48</v>
      </c>
      <c r="M256" s="27" t="s">
        <v>1096</v>
      </c>
      <c r="N256" s="56" t="s">
        <v>1101</v>
      </c>
      <c r="P256" s="56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1"/>
    </row>
    <row r="257" spans="4:30">
      <c r="D257" s="27"/>
      <c r="E257" s="27" t="s">
        <v>497</v>
      </c>
      <c r="F257" s="27" t="s">
        <v>497</v>
      </c>
      <c r="G257" s="27">
        <v>12</v>
      </c>
      <c r="H257" s="27">
        <v>15</v>
      </c>
      <c r="I257" s="27">
        <v>48.4</v>
      </c>
      <c r="J257" s="27">
        <v>-17</v>
      </c>
      <c r="K257" s="27">
        <v>-32</v>
      </c>
      <c r="L257" s="27">
        <v>-31</v>
      </c>
      <c r="M257" s="27" t="s">
        <v>1097</v>
      </c>
      <c r="N257" s="56" t="s">
        <v>1102</v>
      </c>
      <c r="P257" s="56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1"/>
    </row>
    <row r="258" spans="4:30">
      <c r="D258" s="27"/>
      <c r="E258" s="27" t="s">
        <v>498</v>
      </c>
      <c r="F258" s="27" t="s">
        <v>498</v>
      </c>
      <c r="G258" s="27">
        <v>12</v>
      </c>
      <c r="H258" s="27">
        <v>29</v>
      </c>
      <c r="I258" s="27">
        <v>51.9</v>
      </c>
      <c r="J258" s="27">
        <v>-16</v>
      </c>
      <c r="K258" s="27">
        <v>-30</v>
      </c>
      <c r="L258" s="27">
        <v>-56</v>
      </c>
      <c r="M258" s="27" t="s">
        <v>1098</v>
      </c>
      <c r="N258" s="56" t="s">
        <v>1103</v>
      </c>
      <c r="P258" s="56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1"/>
    </row>
    <row r="259" spans="4:30">
      <c r="D259" s="27"/>
      <c r="E259" s="27" t="s">
        <v>499</v>
      </c>
      <c r="F259" s="27" t="s">
        <v>499</v>
      </c>
      <c r="G259" s="27">
        <v>12</v>
      </c>
      <c r="H259" s="27">
        <v>10</v>
      </c>
      <c r="I259" s="27">
        <v>7.5</v>
      </c>
      <c r="J259" s="27">
        <v>-22</v>
      </c>
      <c r="K259" s="27">
        <v>-37</v>
      </c>
      <c r="L259" s="27">
        <v>-11</v>
      </c>
      <c r="M259" s="27" t="s">
        <v>1099</v>
      </c>
      <c r="N259" s="56" t="s">
        <v>1104</v>
      </c>
      <c r="P259" s="56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1"/>
    </row>
    <row r="260" spans="4:30">
      <c r="D260" s="21" t="s">
        <v>48</v>
      </c>
      <c r="E260" s="21" t="s">
        <v>678</v>
      </c>
      <c r="F260" s="21" t="s">
        <v>678</v>
      </c>
      <c r="G260" s="21" t="s">
        <v>102</v>
      </c>
      <c r="H260" s="21" t="s">
        <v>48</v>
      </c>
      <c r="I260" s="21" t="s">
        <v>48</v>
      </c>
      <c r="J260" s="21" t="s">
        <v>102</v>
      </c>
      <c r="K260" s="21" t="s">
        <v>783</v>
      </c>
      <c r="L260" s="21" t="s">
        <v>784</v>
      </c>
      <c r="M260" s="21" t="s">
        <v>1105</v>
      </c>
      <c r="N260" s="21" t="s">
        <v>783</v>
      </c>
      <c r="P260" s="56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1"/>
    </row>
    <row r="261" spans="4:30">
      <c r="D261" s="21" t="s">
        <v>49</v>
      </c>
      <c r="E261" s="21" t="s">
        <v>679</v>
      </c>
      <c r="F261" s="21" t="s">
        <v>679</v>
      </c>
      <c r="G261" s="21" t="s">
        <v>102</v>
      </c>
      <c r="H261" s="21" t="s">
        <v>49</v>
      </c>
      <c r="I261" s="21" t="s">
        <v>49</v>
      </c>
      <c r="J261" s="21" t="s">
        <v>102</v>
      </c>
      <c r="K261" s="21" t="s">
        <v>785</v>
      </c>
      <c r="L261" s="21" t="s">
        <v>786</v>
      </c>
      <c r="M261" s="21" t="s">
        <v>1106</v>
      </c>
      <c r="N261" s="21" t="s">
        <v>785</v>
      </c>
      <c r="P261" s="56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1"/>
    </row>
    <row r="262" spans="4:30">
      <c r="D262" s="27"/>
      <c r="E262" s="27" t="s">
        <v>1961</v>
      </c>
      <c r="F262" s="27" t="s">
        <v>1961</v>
      </c>
      <c r="G262" s="27">
        <v>2</v>
      </c>
      <c r="H262" s="27">
        <v>49</v>
      </c>
      <c r="I262" s="27">
        <v>59</v>
      </c>
      <c r="J262" s="27">
        <v>27</v>
      </c>
      <c r="K262" s="27">
        <v>15</v>
      </c>
      <c r="L262" s="27">
        <v>38</v>
      </c>
      <c r="M262" s="27" t="s">
        <v>1962</v>
      </c>
      <c r="N262" s="27" t="s">
        <v>1963</v>
      </c>
      <c r="P262" s="56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1"/>
    </row>
    <row r="263" spans="4:30">
      <c r="D263" s="27"/>
      <c r="E263" s="27" t="s">
        <v>1811</v>
      </c>
      <c r="F263" s="27" t="s">
        <v>1811</v>
      </c>
      <c r="G263" s="27">
        <v>2</v>
      </c>
      <c r="H263" s="27">
        <v>7</v>
      </c>
      <c r="I263" s="27">
        <v>10.4</v>
      </c>
      <c r="J263" s="27">
        <v>23</v>
      </c>
      <c r="K263" s="27">
        <v>27</v>
      </c>
      <c r="L263" s="27">
        <v>45</v>
      </c>
      <c r="M263" s="27" t="s">
        <v>1812</v>
      </c>
      <c r="N263" s="27" t="s">
        <v>1813</v>
      </c>
      <c r="P263" s="56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1"/>
    </row>
    <row r="264" spans="4:30">
      <c r="D264" s="27"/>
      <c r="E264" s="27" t="s">
        <v>1814</v>
      </c>
      <c r="F264" s="27" t="s">
        <v>1814</v>
      </c>
      <c r="G264" s="27">
        <v>1</v>
      </c>
      <c r="H264" s="27">
        <v>54</v>
      </c>
      <c r="I264" s="27">
        <v>38.4</v>
      </c>
      <c r="J264" s="27">
        <v>20</v>
      </c>
      <c r="K264" s="27">
        <v>48</v>
      </c>
      <c r="L264" s="27">
        <v>29</v>
      </c>
      <c r="M264" s="27" t="s">
        <v>1817</v>
      </c>
      <c r="N264" s="27" t="s">
        <v>1816</v>
      </c>
      <c r="P264" s="56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1"/>
    </row>
    <row r="265" spans="4:30">
      <c r="D265" s="27"/>
      <c r="E265" s="27" t="s">
        <v>1815</v>
      </c>
      <c r="F265" s="27" t="s">
        <v>1815</v>
      </c>
      <c r="G265" s="27">
        <v>1</v>
      </c>
      <c r="H265" s="27">
        <v>53</v>
      </c>
      <c r="I265" s="27">
        <v>31.8</v>
      </c>
      <c r="J265" s="27">
        <v>19</v>
      </c>
      <c r="K265" s="27">
        <v>17</v>
      </c>
      <c r="L265" s="27">
        <v>45</v>
      </c>
      <c r="M265" s="27" t="s">
        <v>1964</v>
      </c>
      <c r="N265" s="27" t="s">
        <v>1965</v>
      </c>
      <c r="P265" s="56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1"/>
    </row>
    <row r="266" spans="4:30">
      <c r="D266" s="21" t="s">
        <v>50</v>
      </c>
      <c r="E266" s="21" t="s">
        <v>680</v>
      </c>
      <c r="F266" s="21" t="s">
        <v>680</v>
      </c>
      <c r="G266" s="21" t="s">
        <v>102</v>
      </c>
      <c r="H266" s="21" t="s">
        <v>359</v>
      </c>
      <c r="I266" s="21" t="s">
        <v>360</v>
      </c>
      <c r="J266" s="21" t="s">
        <v>787</v>
      </c>
      <c r="K266" s="21" t="s">
        <v>788</v>
      </c>
      <c r="L266" s="21" t="s">
        <v>789</v>
      </c>
      <c r="M266" s="21" t="s">
        <v>1107</v>
      </c>
      <c r="N266" s="83" t="s">
        <v>1108</v>
      </c>
      <c r="P266" s="56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1"/>
    </row>
    <row r="267" spans="4:30">
      <c r="D267" s="27"/>
      <c r="E267" s="27" t="s">
        <v>283</v>
      </c>
      <c r="F267" s="27" t="s">
        <v>283</v>
      </c>
      <c r="G267" s="27">
        <v>12</v>
      </c>
      <c r="H267" s="27">
        <v>56</v>
      </c>
      <c r="I267" s="27">
        <v>1.7</v>
      </c>
      <c r="J267" s="27">
        <v>38</v>
      </c>
      <c r="K267" s="27">
        <v>19</v>
      </c>
      <c r="L267" s="27">
        <v>6</v>
      </c>
      <c r="M267" s="27" t="s">
        <v>1109</v>
      </c>
      <c r="N267" s="56" t="s">
        <v>1110</v>
      </c>
      <c r="P267" s="56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1"/>
    </row>
    <row r="268" spans="4:30">
      <c r="D268" s="27"/>
      <c r="E268" s="27" t="s">
        <v>284</v>
      </c>
      <c r="F268" s="27" t="s">
        <v>284</v>
      </c>
      <c r="G268" s="27">
        <v>12</v>
      </c>
      <c r="H268" s="27">
        <v>33</v>
      </c>
      <c r="I268" s="27">
        <v>44.5</v>
      </c>
      <c r="J268" s="27">
        <v>41</v>
      </c>
      <c r="K268" s="27">
        <v>21</v>
      </c>
      <c r="L268" s="27">
        <v>27</v>
      </c>
      <c r="M268" s="27" t="s">
        <v>1112</v>
      </c>
      <c r="N268" s="56" t="s">
        <v>1111</v>
      </c>
      <c r="P268" s="56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1"/>
    </row>
    <row r="269" spans="4:30">
      <c r="D269" s="21" t="s">
        <v>51</v>
      </c>
      <c r="E269" s="21" t="s">
        <v>681</v>
      </c>
      <c r="F269" s="21" t="s">
        <v>681</v>
      </c>
      <c r="G269" s="21" t="s">
        <v>102</v>
      </c>
      <c r="H269" s="21" t="s">
        <v>51</v>
      </c>
      <c r="I269" s="21" t="s">
        <v>51</v>
      </c>
      <c r="J269" s="21" t="s">
        <v>102</v>
      </c>
      <c r="K269" s="21" t="s">
        <v>790</v>
      </c>
      <c r="L269" s="21" t="s">
        <v>791</v>
      </c>
      <c r="M269" s="21" t="s">
        <v>1113</v>
      </c>
      <c r="N269" s="21" t="s">
        <v>790</v>
      </c>
      <c r="P269" s="56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1"/>
    </row>
    <row r="270" spans="4:30">
      <c r="D270" s="27"/>
      <c r="E270" s="27" t="s">
        <v>1505</v>
      </c>
      <c r="F270" s="27" t="s">
        <v>1505</v>
      </c>
      <c r="G270" s="27">
        <v>20</v>
      </c>
      <c r="H270" s="27">
        <v>45</v>
      </c>
      <c r="I270" s="27">
        <v>39.700000000000003</v>
      </c>
      <c r="J270" s="27">
        <v>30</v>
      </c>
      <c r="K270" s="27">
        <v>43</v>
      </c>
      <c r="L270" s="27">
        <v>11</v>
      </c>
      <c r="M270" s="27" t="s">
        <v>1506</v>
      </c>
      <c r="N270" s="27" t="s">
        <v>1507</v>
      </c>
      <c r="P270" s="56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1"/>
    </row>
    <row r="271" spans="4:30">
      <c r="D271" s="27"/>
      <c r="E271" s="27" t="s">
        <v>1498</v>
      </c>
      <c r="F271" s="27" t="s">
        <v>1498</v>
      </c>
      <c r="G271" s="27">
        <v>21</v>
      </c>
      <c r="H271" s="27">
        <v>6</v>
      </c>
      <c r="I271" s="27">
        <v>54.6</v>
      </c>
      <c r="J271" s="27">
        <v>38</v>
      </c>
      <c r="K271" s="27">
        <v>44</v>
      </c>
      <c r="L271" s="27">
        <v>45</v>
      </c>
      <c r="M271" s="27" t="s">
        <v>1499</v>
      </c>
      <c r="N271" s="27" t="s">
        <v>1500</v>
      </c>
      <c r="S271" s="53"/>
      <c r="T271" s="53"/>
      <c r="AD271" s="1"/>
    </row>
    <row r="272" spans="4:30">
      <c r="D272" s="27"/>
      <c r="E272" s="27" t="s">
        <v>1463</v>
      </c>
      <c r="F272" s="27" t="s">
        <v>1463</v>
      </c>
      <c r="G272" s="27">
        <v>20</v>
      </c>
      <c r="H272" s="27">
        <v>41</v>
      </c>
      <c r="I272" s="27">
        <v>25.9</v>
      </c>
      <c r="J272" s="27">
        <v>45</v>
      </c>
      <c r="K272" s="27">
        <v>16</v>
      </c>
      <c r="L272" s="27">
        <v>49</v>
      </c>
      <c r="M272" s="27" t="s">
        <v>1464</v>
      </c>
      <c r="N272" s="27" t="s">
        <v>1465</v>
      </c>
      <c r="S272" s="53"/>
      <c r="T272" s="53"/>
      <c r="AD272" s="1"/>
    </row>
    <row r="273" spans="4:30">
      <c r="D273" s="27"/>
      <c r="E273" s="27" t="s">
        <v>1466</v>
      </c>
      <c r="F273" s="27" t="s">
        <v>1466</v>
      </c>
      <c r="G273" s="27">
        <v>19</v>
      </c>
      <c r="H273" s="27">
        <v>30</v>
      </c>
      <c r="I273" s="27">
        <v>43.3</v>
      </c>
      <c r="J273" s="27">
        <v>27</v>
      </c>
      <c r="K273" s="27">
        <v>57</v>
      </c>
      <c r="L273" s="27">
        <v>35</v>
      </c>
      <c r="M273" s="27" t="s">
        <v>1489</v>
      </c>
      <c r="N273" s="27" t="s">
        <v>1467</v>
      </c>
      <c r="S273" s="53"/>
      <c r="T273" s="53"/>
      <c r="AD273" s="1"/>
    </row>
    <row r="274" spans="4:30">
      <c r="D274" s="27"/>
      <c r="E274" s="27" t="s">
        <v>1468</v>
      </c>
      <c r="F274" s="27" t="s">
        <v>1468</v>
      </c>
      <c r="G274" s="27">
        <v>20</v>
      </c>
      <c r="H274" s="27">
        <v>22</v>
      </c>
      <c r="I274" s="27">
        <v>13.7</v>
      </c>
      <c r="J274" s="27">
        <v>40</v>
      </c>
      <c r="K274" s="27">
        <v>15</v>
      </c>
      <c r="L274" s="27">
        <v>24</v>
      </c>
      <c r="M274" s="27" t="s">
        <v>1469</v>
      </c>
      <c r="N274" s="27" t="s">
        <v>1470</v>
      </c>
      <c r="S274" s="53"/>
      <c r="T274" s="53"/>
      <c r="AD274" s="1"/>
    </row>
    <row r="275" spans="4:30">
      <c r="D275" s="27"/>
      <c r="E275" s="27" t="s">
        <v>1471</v>
      </c>
      <c r="F275" s="27" t="s">
        <v>1471</v>
      </c>
      <c r="G275" s="27">
        <v>19</v>
      </c>
      <c r="H275" s="27">
        <v>44</v>
      </c>
      <c r="I275" s="27">
        <v>58.5</v>
      </c>
      <c r="J275" s="27">
        <v>45</v>
      </c>
      <c r="K275" s="27">
        <v>7</v>
      </c>
      <c r="L275" s="27">
        <v>51</v>
      </c>
      <c r="M275" s="27" t="s">
        <v>1472</v>
      </c>
      <c r="N275" s="27" t="s">
        <v>1473</v>
      </c>
      <c r="AD275" s="1"/>
    </row>
    <row r="276" spans="4:30">
      <c r="D276" s="27"/>
      <c r="E276" s="27" t="s">
        <v>1474</v>
      </c>
      <c r="F276" s="27" t="s">
        <v>1474</v>
      </c>
      <c r="G276" s="27">
        <v>20</v>
      </c>
      <c r="H276" s="27">
        <v>46</v>
      </c>
      <c r="I276" s="27">
        <v>12.7</v>
      </c>
      <c r="J276" s="27">
        <v>33</v>
      </c>
      <c r="K276" s="27">
        <v>58</v>
      </c>
      <c r="L276" s="27">
        <v>13</v>
      </c>
      <c r="M276" s="27" t="s">
        <v>1475</v>
      </c>
      <c r="N276" s="27" t="s">
        <v>1476</v>
      </c>
      <c r="AD276" s="1"/>
    </row>
    <row r="277" spans="4:30">
      <c r="D277" s="27"/>
      <c r="E277" s="27" t="s">
        <v>1477</v>
      </c>
      <c r="F277" s="27" t="s">
        <v>1477</v>
      </c>
      <c r="G277" s="27">
        <v>21</v>
      </c>
      <c r="H277" s="27">
        <v>12</v>
      </c>
      <c r="I277" s="27">
        <v>56.2</v>
      </c>
      <c r="J277" s="27">
        <v>30</v>
      </c>
      <c r="K277" s="27">
        <v>13</v>
      </c>
      <c r="L277" s="27">
        <v>37</v>
      </c>
      <c r="M277" s="27" t="s">
        <v>1478</v>
      </c>
      <c r="N277" s="27" t="s">
        <v>1479</v>
      </c>
      <c r="AD277" s="1"/>
    </row>
    <row r="278" spans="4:30">
      <c r="D278" s="27"/>
      <c r="E278" s="27" t="s">
        <v>1480</v>
      </c>
      <c r="F278" s="27" t="s">
        <v>1480</v>
      </c>
      <c r="G278" s="27">
        <v>19</v>
      </c>
      <c r="H278" s="27">
        <v>56</v>
      </c>
      <c r="I278" s="27">
        <v>18.399999999999999</v>
      </c>
      <c r="J278" s="27">
        <v>35</v>
      </c>
      <c r="K278" s="27">
        <v>5</v>
      </c>
      <c r="L278" s="27">
        <v>0</v>
      </c>
      <c r="M278" s="27" t="s">
        <v>1481</v>
      </c>
      <c r="N278" s="27" t="s">
        <v>1482</v>
      </c>
      <c r="AD278" s="1"/>
    </row>
    <row r="279" spans="4:30">
      <c r="D279" s="27"/>
      <c r="E279" s="27" t="s">
        <v>1483</v>
      </c>
      <c r="F279" s="27" t="s">
        <v>1483</v>
      </c>
      <c r="G279" s="27">
        <v>19</v>
      </c>
      <c r="H279" s="27">
        <v>29</v>
      </c>
      <c r="I279" s="27">
        <v>42.4</v>
      </c>
      <c r="J279" s="27">
        <v>51</v>
      </c>
      <c r="K279" s="27">
        <v>43</v>
      </c>
      <c r="L279" s="27">
        <v>7</v>
      </c>
      <c r="M279" s="27" t="s">
        <v>1484</v>
      </c>
      <c r="N279" s="27" t="s">
        <v>1485</v>
      </c>
      <c r="AD279" s="1"/>
    </row>
    <row r="280" spans="4:30">
      <c r="D280" s="27"/>
      <c r="E280" s="27" t="s">
        <v>1486</v>
      </c>
      <c r="F280" s="27" t="s">
        <v>1486</v>
      </c>
      <c r="G280" s="27">
        <v>19</v>
      </c>
      <c r="H280" s="27">
        <v>17</v>
      </c>
      <c r="I280" s="27">
        <v>6.2</v>
      </c>
      <c r="J280" s="27">
        <v>53</v>
      </c>
      <c r="K280" s="27">
        <v>22</v>
      </c>
      <c r="L280" s="27">
        <v>7</v>
      </c>
      <c r="M280" s="27" t="s">
        <v>1487</v>
      </c>
      <c r="N280" s="27" t="s">
        <v>1488</v>
      </c>
      <c r="AD280" s="1"/>
    </row>
    <row r="281" spans="4:30">
      <c r="D281" s="27"/>
      <c r="E281" s="27" t="s">
        <v>1490</v>
      </c>
      <c r="F281" s="27" t="s">
        <v>1490</v>
      </c>
      <c r="G281" s="27">
        <v>20</v>
      </c>
      <c r="H281" s="27">
        <v>57</v>
      </c>
      <c r="I281" s="27">
        <v>10.4</v>
      </c>
      <c r="J281" s="27">
        <v>41</v>
      </c>
      <c r="K281" s="27">
        <v>10</v>
      </c>
      <c r="L281" s="27">
        <v>2</v>
      </c>
      <c r="M281" s="27" t="s">
        <v>1493</v>
      </c>
      <c r="N281" s="27" t="s">
        <v>1494</v>
      </c>
      <c r="AD281" s="1"/>
    </row>
    <row r="282" spans="4:30">
      <c r="D282" s="27"/>
      <c r="E282" s="27" t="s">
        <v>1491</v>
      </c>
      <c r="F282" s="27" t="s">
        <v>1491</v>
      </c>
      <c r="G282" s="27">
        <v>21</v>
      </c>
      <c r="H282" s="27">
        <v>4</v>
      </c>
      <c r="I282" s="27">
        <v>55.9</v>
      </c>
      <c r="J282" s="27">
        <v>43</v>
      </c>
      <c r="K282" s="27">
        <v>55</v>
      </c>
      <c r="L282" s="27">
        <v>4</v>
      </c>
      <c r="M282" s="27" t="s">
        <v>1492</v>
      </c>
      <c r="N282" s="27" t="s">
        <v>1495</v>
      </c>
      <c r="AD282" s="1"/>
    </row>
    <row r="283" spans="4:30">
      <c r="D283" s="27"/>
      <c r="E283" s="27" t="s">
        <v>1496</v>
      </c>
      <c r="F283" s="27" t="s">
        <v>1496</v>
      </c>
      <c r="G283" s="27">
        <v>20</v>
      </c>
      <c r="H283" s="27">
        <v>13</v>
      </c>
      <c r="I283" s="27">
        <v>37.9</v>
      </c>
      <c r="J283" s="27">
        <v>46</v>
      </c>
      <c r="K283" s="27">
        <v>44</v>
      </c>
      <c r="L283" s="27">
        <v>29</v>
      </c>
      <c r="M283" s="27" t="s">
        <v>1501</v>
      </c>
      <c r="N283" s="27" t="s">
        <v>1502</v>
      </c>
      <c r="AD283" s="1"/>
    </row>
    <row r="284" spans="4:30">
      <c r="D284" s="27"/>
      <c r="E284" s="27" t="s">
        <v>1497</v>
      </c>
      <c r="F284" s="27" t="s">
        <v>1497</v>
      </c>
      <c r="G284" s="27">
        <v>20</v>
      </c>
      <c r="H284" s="27">
        <v>15</v>
      </c>
      <c r="I284" s="27">
        <v>28.3</v>
      </c>
      <c r="J284" s="27">
        <v>47</v>
      </c>
      <c r="K284" s="27">
        <v>42</v>
      </c>
      <c r="L284" s="27">
        <v>52</v>
      </c>
      <c r="M284" s="27" t="s">
        <v>1504</v>
      </c>
      <c r="N284" s="27" t="s">
        <v>1503</v>
      </c>
      <c r="AD284" s="1"/>
    </row>
    <row r="285" spans="4:30">
      <c r="D285" s="27"/>
      <c r="E285" s="27" t="s">
        <v>1508</v>
      </c>
      <c r="F285" s="27" t="s">
        <v>1508</v>
      </c>
      <c r="G285" s="27">
        <v>21</v>
      </c>
      <c r="H285" s="27">
        <v>17</v>
      </c>
      <c r="I285" s="27">
        <v>24.9</v>
      </c>
      <c r="J285" s="27">
        <v>39</v>
      </c>
      <c r="K285" s="27">
        <v>23</v>
      </c>
      <c r="L285" s="27">
        <v>41</v>
      </c>
      <c r="M285" s="27" t="s">
        <v>1510</v>
      </c>
      <c r="N285" s="27" t="s">
        <v>1511</v>
      </c>
      <c r="AD285" s="1"/>
    </row>
    <row r="286" spans="4:30">
      <c r="D286" s="27"/>
      <c r="E286" s="27" t="s">
        <v>1509</v>
      </c>
      <c r="F286" s="27" t="s">
        <v>1509</v>
      </c>
      <c r="G286" s="27">
        <v>21</v>
      </c>
      <c r="H286" s="27">
        <v>14</v>
      </c>
      <c r="I286" s="27">
        <v>47.5</v>
      </c>
      <c r="J286" s="27">
        <v>38</v>
      </c>
      <c r="K286" s="27">
        <v>2</v>
      </c>
      <c r="L286" s="27">
        <v>44</v>
      </c>
      <c r="M286" s="27" t="s">
        <v>1513</v>
      </c>
      <c r="N286" s="27" t="s">
        <v>1512</v>
      </c>
      <c r="AD286" s="1"/>
    </row>
    <row r="287" spans="4:30">
      <c r="D287" s="21" t="s">
        <v>361</v>
      </c>
      <c r="E287" s="21" t="s">
        <v>2157</v>
      </c>
      <c r="F287" s="21" t="s">
        <v>2157</v>
      </c>
      <c r="G287" s="21" t="s">
        <v>102</v>
      </c>
      <c r="H287" s="21" t="s">
        <v>361</v>
      </c>
      <c r="I287" s="21" t="s">
        <v>361</v>
      </c>
      <c r="J287" s="21" t="s">
        <v>102</v>
      </c>
      <c r="K287" s="21" t="s">
        <v>792</v>
      </c>
      <c r="L287" s="21" t="s">
        <v>793</v>
      </c>
      <c r="M287" s="21" t="s">
        <v>1114</v>
      </c>
      <c r="N287" s="21" t="s">
        <v>792</v>
      </c>
      <c r="AD287" s="1"/>
    </row>
    <row r="288" spans="4:30">
      <c r="D288" s="27"/>
      <c r="E288" s="27" t="s">
        <v>2202</v>
      </c>
      <c r="F288" s="27" t="s">
        <v>2202</v>
      </c>
      <c r="G288" s="27">
        <v>5</v>
      </c>
      <c r="H288" s="27">
        <v>32</v>
      </c>
      <c r="I288" s="27">
        <v>43.8</v>
      </c>
      <c r="J288" s="27">
        <v>-17</v>
      </c>
      <c r="K288" s="27">
        <v>-49</v>
      </c>
      <c r="L288" s="27">
        <v>-20</v>
      </c>
      <c r="M288" s="27" t="s">
        <v>2210</v>
      </c>
      <c r="N288" s="27" t="s">
        <v>2218</v>
      </c>
      <c r="AD288" s="1"/>
    </row>
    <row r="289" spans="4:30">
      <c r="D289" s="27"/>
      <c r="E289" s="27" t="s">
        <v>2203</v>
      </c>
      <c r="F289" s="27" t="s">
        <v>2203</v>
      </c>
      <c r="G289" s="27">
        <v>5</v>
      </c>
      <c r="H289" s="27">
        <v>28</v>
      </c>
      <c r="I289" s="27">
        <v>14.7</v>
      </c>
      <c r="J289" s="27">
        <v>-20</v>
      </c>
      <c r="K289" s="27">
        <v>-45</v>
      </c>
      <c r="L289" s="27">
        <v>-34</v>
      </c>
      <c r="M289" s="27" t="s">
        <v>2211</v>
      </c>
      <c r="N289" s="27" t="s">
        <v>2219</v>
      </c>
      <c r="AD289" s="1"/>
    </row>
    <row r="290" spans="4:30">
      <c r="D290" s="27"/>
      <c r="E290" s="27" t="s">
        <v>2204</v>
      </c>
      <c r="F290" s="27" t="s">
        <v>2204</v>
      </c>
      <c r="G290" s="27">
        <v>5</v>
      </c>
      <c r="H290" s="27">
        <v>44</v>
      </c>
      <c r="I290" s="27">
        <v>27.8</v>
      </c>
      <c r="J290" s="27">
        <v>-22</v>
      </c>
      <c r="K290" s="27">
        <v>-26</v>
      </c>
      <c r="L290" s="27">
        <v>-54</v>
      </c>
      <c r="M290" s="27" t="s">
        <v>2212</v>
      </c>
      <c r="N290" s="27" t="s">
        <v>2220</v>
      </c>
      <c r="AD290" s="1"/>
    </row>
    <row r="291" spans="4:30">
      <c r="D291" s="27"/>
      <c r="E291" s="27" t="s">
        <v>2205</v>
      </c>
      <c r="F291" s="27" t="s">
        <v>2205</v>
      </c>
      <c r="G291" s="27">
        <v>5</v>
      </c>
      <c r="H291" s="27">
        <v>51</v>
      </c>
      <c r="I291" s="27">
        <v>19.3</v>
      </c>
      <c r="J291" s="27">
        <v>-20</v>
      </c>
      <c r="K291" s="27">
        <v>-52</v>
      </c>
      <c r="L291" s="27">
        <v>-45</v>
      </c>
      <c r="M291" s="27" t="s">
        <v>2213</v>
      </c>
      <c r="N291" s="27" t="s">
        <v>2221</v>
      </c>
      <c r="AD291" s="1"/>
    </row>
    <row r="292" spans="4:30">
      <c r="D292" s="27"/>
      <c r="E292" s="27" t="s">
        <v>2206</v>
      </c>
      <c r="F292" s="27" t="s">
        <v>2206</v>
      </c>
      <c r="G292" s="27">
        <v>5</v>
      </c>
      <c r="H292" s="27">
        <v>5</v>
      </c>
      <c r="I292" s="27">
        <v>27.6</v>
      </c>
      <c r="J292" s="27">
        <v>-22</v>
      </c>
      <c r="K292" s="27">
        <v>-22</v>
      </c>
      <c r="L292" s="27">
        <v>-16</v>
      </c>
      <c r="M292" s="27" t="s">
        <v>2214</v>
      </c>
      <c r="N292" s="27" t="s">
        <v>2222</v>
      </c>
      <c r="U292" s="53"/>
      <c r="AD292" s="1"/>
    </row>
    <row r="293" spans="4:30">
      <c r="D293" s="27"/>
      <c r="E293" s="27" t="s">
        <v>2207</v>
      </c>
      <c r="F293" s="27" t="s">
        <v>2207</v>
      </c>
      <c r="G293" s="27">
        <v>5</v>
      </c>
      <c r="H293" s="27">
        <v>46</v>
      </c>
      <c r="I293" s="27">
        <v>57.3</v>
      </c>
      <c r="J293" s="27">
        <v>-14</v>
      </c>
      <c r="K293" s="27">
        <v>-49</v>
      </c>
      <c r="L293" s="27">
        <v>-19</v>
      </c>
      <c r="M293" s="27" t="s">
        <v>2215</v>
      </c>
      <c r="N293" s="27" t="s">
        <v>2223</v>
      </c>
      <c r="AD293" s="1"/>
    </row>
    <row r="294" spans="4:30">
      <c r="D294" s="27"/>
      <c r="E294" s="27" t="s">
        <v>2208</v>
      </c>
      <c r="F294" s="27" t="s">
        <v>2208</v>
      </c>
      <c r="G294" s="27">
        <v>5</v>
      </c>
      <c r="H294" s="27">
        <v>56</v>
      </c>
      <c r="I294" s="27">
        <v>24.3</v>
      </c>
      <c r="J294" s="27">
        <v>-14</v>
      </c>
      <c r="K294" s="27">
        <v>-10</v>
      </c>
      <c r="L294" s="27">
        <v>-4</v>
      </c>
      <c r="M294" s="27" t="s">
        <v>2216</v>
      </c>
      <c r="N294" s="27" t="s">
        <v>2224</v>
      </c>
      <c r="AD294" s="1"/>
    </row>
    <row r="295" spans="4:30">
      <c r="D295" s="27"/>
      <c r="E295" s="27" t="s">
        <v>2209</v>
      </c>
      <c r="F295" s="27" t="s">
        <v>2209</v>
      </c>
      <c r="G295" s="27">
        <v>5</v>
      </c>
      <c r="H295" s="27">
        <v>12</v>
      </c>
      <c r="I295" s="27">
        <v>55.9</v>
      </c>
      <c r="J295" s="27">
        <v>-16</v>
      </c>
      <c r="K295" s="27">
        <v>-12</v>
      </c>
      <c r="L295" s="27">
        <v>-20</v>
      </c>
      <c r="M295" s="27" t="s">
        <v>2217</v>
      </c>
      <c r="N295" s="27" t="s">
        <v>2225</v>
      </c>
      <c r="AD295" s="1"/>
    </row>
    <row r="296" spans="4:30">
      <c r="D296" s="21" t="s">
        <v>52</v>
      </c>
      <c r="E296" s="21" t="s">
        <v>2390</v>
      </c>
      <c r="F296" s="21" t="s">
        <v>2390</v>
      </c>
      <c r="G296" s="21" t="s">
        <v>102</v>
      </c>
      <c r="H296" s="21" t="s">
        <v>52</v>
      </c>
      <c r="I296" s="21" t="s">
        <v>52</v>
      </c>
      <c r="J296" s="21" t="s">
        <v>102</v>
      </c>
      <c r="K296" s="21" t="s">
        <v>794</v>
      </c>
      <c r="L296" s="21" t="s">
        <v>794</v>
      </c>
      <c r="M296" s="21" t="s">
        <v>1115</v>
      </c>
      <c r="N296" s="21" t="s">
        <v>794</v>
      </c>
      <c r="S296" s="53"/>
      <c r="T296" s="53"/>
      <c r="AD296" s="1"/>
    </row>
    <row r="297" spans="4:30">
      <c r="D297" s="27"/>
      <c r="E297" s="27" t="s">
        <v>365</v>
      </c>
      <c r="F297" s="27" t="s">
        <v>365</v>
      </c>
      <c r="G297" s="27">
        <v>10</v>
      </c>
      <c r="H297" s="27">
        <v>8</v>
      </c>
      <c r="I297" s="27">
        <v>22.3</v>
      </c>
      <c r="J297" s="27">
        <v>11</v>
      </c>
      <c r="K297" s="27">
        <v>58</v>
      </c>
      <c r="L297" s="27">
        <v>2</v>
      </c>
      <c r="M297" s="27" t="s">
        <v>1116</v>
      </c>
      <c r="N297" s="27" t="s">
        <v>1128</v>
      </c>
      <c r="AD297" s="1"/>
    </row>
    <row r="298" spans="4:30">
      <c r="D298" s="27"/>
      <c r="E298" s="27" t="s">
        <v>319</v>
      </c>
      <c r="F298" s="27" t="s">
        <v>319</v>
      </c>
      <c r="G298" s="27">
        <v>11</v>
      </c>
      <c r="H298" s="27">
        <v>49</v>
      </c>
      <c r="I298" s="27">
        <v>3.6</v>
      </c>
      <c r="J298" s="27">
        <v>14</v>
      </c>
      <c r="K298" s="27">
        <v>34</v>
      </c>
      <c r="L298" s="27">
        <v>19</v>
      </c>
      <c r="M298" s="27" t="s">
        <v>1117</v>
      </c>
      <c r="N298" s="27" t="s">
        <v>1129</v>
      </c>
      <c r="AD298" s="1"/>
    </row>
    <row r="299" spans="4:30">
      <c r="D299" s="27"/>
      <c r="E299" s="27" t="s">
        <v>255</v>
      </c>
      <c r="F299" s="27" t="s">
        <v>255</v>
      </c>
      <c r="G299" s="27">
        <v>10</v>
      </c>
      <c r="H299" s="27">
        <v>19</v>
      </c>
      <c r="I299" s="27">
        <v>58.3</v>
      </c>
      <c r="J299" s="27">
        <v>19</v>
      </c>
      <c r="K299" s="27">
        <v>50</v>
      </c>
      <c r="L299" s="27">
        <v>30</v>
      </c>
      <c r="M299" s="27" t="s">
        <v>1118</v>
      </c>
      <c r="N299" s="27" t="s">
        <v>1130</v>
      </c>
      <c r="AD299" s="1"/>
    </row>
    <row r="300" spans="4:30">
      <c r="D300" s="27"/>
      <c r="E300" s="27" t="s">
        <v>366</v>
      </c>
      <c r="F300" s="27" t="s">
        <v>366</v>
      </c>
      <c r="G300" s="27">
        <v>11</v>
      </c>
      <c r="H300" s="27">
        <v>14</v>
      </c>
      <c r="I300" s="27">
        <v>6.5</v>
      </c>
      <c r="J300" s="27">
        <v>20</v>
      </c>
      <c r="K300" s="27">
        <v>31</v>
      </c>
      <c r="L300" s="27">
        <v>25</v>
      </c>
      <c r="M300" s="27" t="s">
        <v>1119</v>
      </c>
      <c r="N300" s="27" t="s">
        <v>1131</v>
      </c>
      <c r="AD300" s="1"/>
    </row>
    <row r="301" spans="4:30">
      <c r="D301" s="27"/>
      <c r="E301" s="27" t="s">
        <v>252</v>
      </c>
      <c r="F301" s="27" t="s">
        <v>252</v>
      </c>
      <c r="G301" s="27">
        <v>9</v>
      </c>
      <c r="H301" s="27">
        <v>45</v>
      </c>
      <c r="I301" s="27">
        <v>51.1</v>
      </c>
      <c r="J301" s="27">
        <v>23</v>
      </c>
      <c r="K301" s="27">
        <v>46</v>
      </c>
      <c r="L301" s="27">
        <v>27</v>
      </c>
      <c r="M301" s="27" t="s">
        <v>1120</v>
      </c>
      <c r="N301" s="27" t="s">
        <v>1132</v>
      </c>
      <c r="AD301" s="1"/>
    </row>
    <row r="302" spans="4:30">
      <c r="D302" s="27"/>
      <c r="E302" s="27" t="s">
        <v>254</v>
      </c>
      <c r="F302" s="27" t="s">
        <v>254</v>
      </c>
      <c r="G302" s="27">
        <v>10</v>
      </c>
      <c r="H302" s="27">
        <v>16</v>
      </c>
      <c r="I302" s="27">
        <v>41.4</v>
      </c>
      <c r="J302" s="27">
        <v>23</v>
      </c>
      <c r="K302" s="27">
        <v>25</v>
      </c>
      <c r="L302" s="27">
        <v>2</v>
      </c>
      <c r="M302" s="27" t="s">
        <v>1121</v>
      </c>
      <c r="N302" s="27" t="s">
        <v>1133</v>
      </c>
      <c r="AD302" s="1"/>
    </row>
    <row r="303" spans="4:30">
      <c r="D303" s="27"/>
      <c r="E303" s="27" t="s">
        <v>2391</v>
      </c>
      <c r="F303" s="27" t="s">
        <v>2391</v>
      </c>
      <c r="G303" s="27">
        <v>10</v>
      </c>
      <c r="H303" s="27">
        <v>7</v>
      </c>
      <c r="I303" s="27">
        <v>19.899999999999999</v>
      </c>
      <c r="J303" s="27">
        <v>16</v>
      </c>
      <c r="K303" s="27">
        <v>45</v>
      </c>
      <c r="L303" s="27">
        <v>46</v>
      </c>
      <c r="M303" s="27" t="s">
        <v>2398</v>
      </c>
      <c r="N303" s="27" t="s">
        <v>2399</v>
      </c>
      <c r="AD303" s="1"/>
    </row>
    <row r="304" spans="4:30">
      <c r="D304" s="27"/>
      <c r="E304" s="27" t="s">
        <v>368</v>
      </c>
      <c r="F304" s="27" t="s">
        <v>368</v>
      </c>
      <c r="G304" s="27">
        <v>11</v>
      </c>
      <c r="H304" s="27">
        <v>14</v>
      </c>
      <c r="I304" s="27">
        <v>14.4</v>
      </c>
      <c r="J304" s="27">
        <v>15</v>
      </c>
      <c r="K304" s="27">
        <v>25</v>
      </c>
      <c r="L304" s="27">
        <v>46</v>
      </c>
      <c r="M304" s="27" t="s">
        <v>1122</v>
      </c>
      <c r="N304" s="27" t="s">
        <v>1134</v>
      </c>
      <c r="AD304" s="1"/>
    </row>
    <row r="305" spans="4:30">
      <c r="D305" s="27"/>
      <c r="E305" s="27" t="s">
        <v>367</v>
      </c>
      <c r="F305" s="27" t="s">
        <v>367</v>
      </c>
      <c r="G305" s="27">
        <v>11</v>
      </c>
      <c r="H305" s="27">
        <v>23</v>
      </c>
      <c r="I305" s="27">
        <v>55.5</v>
      </c>
      <c r="J305" s="27">
        <v>10</v>
      </c>
      <c r="K305" s="27">
        <v>31</v>
      </c>
      <c r="L305" s="27">
        <v>45</v>
      </c>
      <c r="M305" s="27" t="s">
        <v>1123</v>
      </c>
      <c r="N305" s="27" t="s">
        <v>1135</v>
      </c>
      <c r="AD305" s="1"/>
    </row>
    <row r="306" spans="4:30">
      <c r="D306" s="27"/>
      <c r="E306" s="27" t="s">
        <v>251</v>
      </c>
      <c r="F306" s="27" t="s">
        <v>251</v>
      </c>
      <c r="G306" s="27">
        <v>9</v>
      </c>
      <c r="H306" s="27">
        <v>31</v>
      </c>
      <c r="I306" s="27">
        <v>43.2</v>
      </c>
      <c r="J306" s="27">
        <v>22</v>
      </c>
      <c r="K306" s="27">
        <v>58</v>
      </c>
      <c r="L306" s="27">
        <v>4</v>
      </c>
      <c r="M306" s="27" t="s">
        <v>1124</v>
      </c>
      <c r="N306" s="27" t="s">
        <v>1136</v>
      </c>
      <c r="AD306" s="1"/>
    </row>
    <row r="307" spans="4:30">
      <c r="D307" s="27"/>
      <c r="E307" s="27" t="s">
        <v>253</v>
      </c>
      <c r="F307" s="27" t="s">
        <v>253</v>
      </c>
      <c r="G307" s="27">
        <v>9</v>
      </c>
      <c r="H307" s="27">
        <v>52</v>
      </c>
      <c r="I307" s="27">
        <v>45.8</v>
      </c>
      <c r="J307" s="27">
        <v>26</v>
      </c>
      <c r="K307" s="27">
        <v>0</v>
      </c>
      <c r="L307" s="27">
        <v>25</v>
      </c>
      <c r="M307" s="27" t="s">
        <v>1125</v>
      </c>
      <c r="N307" s="27" t="s">
        <v>1137</v>
      </c>
      <c r="P307" s="49"/>
      <c r="Q307" s="48"/>
      <c r="R307" s="48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4:30">
      <c r="D308" s="27"/>
      <c r="E308" s="27" t="s">
        <v>388</v>
      </c>
      <c r="F308" s="27" t="s">
        <v>388</v>
      </c>
      <c r="G308" s="27">
        <v>11</v>
      </c>
      <c r="H308" s="27">
        <v>45</v>
      </c>
      <c r="I308" s="27">
        <v>51.6</v>
      </c>
      <c r="J308" s="27">
        <v>6</v>
      </c>
      <c r="K308" s="27">
        <v>31</v>
      </c>
      <c r="L308" s="27">
        <v>46</v>
      </c>
      <c r="M308" s="27" t="s">
        <v>1126</v>
      </c>
      <c r="N308" s="27" t="s">
        <v>1138</v>
      </c>
      <c r="AD308" s="1"/>
    </row>
    <row r="309" spans="4:30">
      <c r="D309" s="27"/>
      <c r="E309" s="27" t="s">
        <v>2400</v>
      </c>
      <c r="F309" s="27" t="s">
        <v>2400</v>
      </c>
      <c r="G309" s="27">
        <v>10</v>
      </c>
      <c r="H309" s="27">
        <v>32</v>
      </c>
      <c r="I309" s="27">
        <v>48.7</v>
      </c>
      <c r="J309" s="27">
        <v>9</v>
      </c>
      <c r="K309" s="27">
        <v>18</v>
      </c>
      <c r="L309" s="27">
        <v>24</v>
      </c>
      <c r="M309" s="27" t="s">
        <v>2401</v>
      </c>
      <c r="N309" s="27" t="s">
        <v>2402</v>
      </c>
      <c r="AD309" s="1"/>
    </row>
    <row r="310" spans="4:30">
      <c r="D310" s="27"/>
      <c r="E310" s="27" t="s">
        <v>389</v>
      </c>
      <c r="F310" s="27" t="s">
        <v>389</v>
      </c>
      <c r="G310" s="27">
        <v>11</v>
      </c>
      <c r="H310" s="27">
        <v>21</v>
      </c>
      <c r="I310" s="27">
        <v>8.1999999999999993</v>
      </c>
      <c r="J310" s="27">
        <v>6</v>
      </c>
      <c r="K310" s="27">
        <v>1</v>
      </c>
      <c r="L310" s="27">
        <v>46</v>
      </c>
      <c r="M310" s="27" t="s">
        <v>1127</v>
      </c>
      <c r="N310" s="27" t="s">
        <v>1139</v>
      </c>
      <c r="AD310" s="1"/>
    </row>
    <row r="311" spans="4:30">
      <c r="D311" s="21" t="s">
        <v>53</v>
      </c>
      <c r="E311" s="21" t="s">
        <v>682</v>
      </c>
      <c r="F311" s="21" t="s">
        <v>682</v>
      </c>
      <c r="G311" s="21" t="s">
        <v>102</v>
      </c>
      <c r="H311" s="21" t="s">
        <v>356</v>
      </c>
      <c r="I311" s="21" t="s">
        <v>52</v>
      </c>
      <c r="J311" s="21" t="s">
        <v>794</v>
      </c>
      <c r="K311" s="21" t="s">
        <v>720</v>
      </c>
      <c r="L311" s="21" t="s">
        <v>795</v>
      </c>
      <c r="M311" s="21" t="s">
        <v>1140</v>
      </c>
      <c r="N311" s="83" t="s">
        <v>1141</v>
      </c>
      <c r="AD311" s="1"/>
    </row>
    <row r="312" spans="4:30">
      <c r="D312" s="27"/>
      <c r="E312" s="27" t="s">
        <v>2395</v>
      </c>
      <c r="F312" s="27" t="s">
        <v>2395</v>
      </c>
      <c r="G312" s="27">
        <v>9</v>
      </c>
      <c r="H312" s="27">
        <v>34</v>
      </c>
      <c r="I312" s="27">
        <v>13.4</v>
      </c>
      <c r="J312" s="27">
        <v>36</v>
      </c>
      <c r="K312" s="27">
        <v>23</v>
      </c>
      <c r="L312" s="27">
        <v>51</v>
      </c>
      <c r="M312" s="27" t="s">
        <v>2396</v>
      </c>
      <c r="N312" s="56" t="s">
        <v>2397</v>
      </c>
      <c r="AD312" s="1"/>
    </row>
    <row r="313" spans="4:30">
      <c r="D313" s="27"/>
      <c r="E313" s="27" t="s">
        <v>364</v>
      </c>
      <c r="F313" s="27" t="s">
        <v>364</v>
      </c>
      <c r="G313" s="27">
        <v>10</v>
      </c>
      <c r="H313" s="27">
        <v>53</v>
      </c>
      <c r="I313" s="27">
        <v>18.7</v>
      </c>
      <c r="J313" s="27">
        <v>34</v>
      </c>
      <c r="K313" s="27">
        <v>12</v>
      </c>
      <c r="L313" s="27">
        <v>54</v>
      </c>
      <c r="M313" s="27" t="s">
        <v>1142</v>
      </c>
      <c r="N313" s="56" t="s">
        <v>1144</v>
      </c>
      <c r="AD313" s="1"/>
    </row>
    <row r="314" spans="4:30">
      <c r="D314" s="27"/>
      <c r="E314" s="27" t="s">
        <v>245</v>
      </c>
      <c r="F314" s="27" t="s">
        <v>245</v>
      </c>
      <c r="G314" s="27">
        <v>10</v>
      </c>
      <c r="H314" s="27">
        <v>27</v>
      </c>
      <c r="I314" s="27">
        <v>53</v>
      </c>
      <c r="J314" s="27">
        <v>36</v>
      </c>
      <c r="K314" s="27">
        <v>42</v>
      </c>
      <c r="L314" s="27">
        <v>26</v>
      </c>
      <c r="M314" s="27" t="s">
        <v>1143</v>
      </c>
      <c r="N314" s="56" t="s">
        <v>1145</v>
      </c>
      <c r="AD314" s="1"/>
    </row>
    <row r="315" spans="4:30">
      <c r="D315" s="21" t="s">
        <v>54</v>
      </c>
      <c r="E315" s="21" t="s">
        <v>683</v>
      </c>
      <c r="F315" s="21" t="s">
        <v>683</v>
      </c>
      <c r="G315" s="21" t="s">
        <v>102</v>
      </c>
      <c r="H315" s="21" t="s">
        <v>54</v>
      </c>
      <c r="I315" s="21" t="s">
        <v>54</v>
      </c>
      <c r="J315" s="21" t="s">
        <v>102</v>
      </c>
      <c r="K315" s="21" t="s">
        <v>796</v>
      </c>
      <c r="L315" s="21" t="s">
        <v>797</v>
      </c>
      <c r="M315" s="21" t="s">
        <v>1146</v>
      </c>
      <c r="N315" s="21" t="s">
        <v>796</v>
      </c>
      <c r="AD315" s="1"/>
    </row>
    <row r="316" spans="4:30">
      <c r="D316" s="27"/>
      <c r="E316" s="27" t="s">
        <v>246</v>
      </c>
      <c r="F316" s="27" t="s">
        <v>246</v>
      </c>
      <c r="G316" s="27">
        <v>9</v>
      </c>
      <c r="H316" s="27">
        <v>21</v>
      </c>
      <c r="I316" s="27">
        <v>3.3</v>
      </c>
      <c r="J316" s="27">
        <v>34</v>
      </c>
      <c r="K316" s="27">
        <v>23</v>
      </c>
      <c r="L316" s="27">
        <v>33</v>
      </c>
      <c r="M316" s="27" t="s">
        <v>1147</v>
      </c>
      <c r="N316" s="27" t="s">
        <v>1148</v>
      </c>
      <c r="AD316" s="1"/>
    </row>
    <row r="317" spans="4:30">
      <c r="D317" s="21" t="s">
        <v>55</v>
      </c>
      <c r="E317" s="21" t="s">
        <v>684</v>
      </c>
      <c r="F317" s="21" t="s">
        <v>684</v>
      </c>
      <c r="G317" s="21" t="s">
        <v>102</v>
      </c>
      <c r="H317" s="21" t="s">
        <v>55</v>
      </c>
      <c r="I317" s="21" t="s">
        <v>55</v>
      </c>
      <c r="J317" s="21" t="s">
        <v>102</v>
      </c>
      <c r="K317" s="21" t="s">
        <v>799</v>
      </c>
      <c r="L317" s="21" t="s">
        <v>798</v>
      </c>
      <c r="M317" s="21" t="s">
        <v>1149</v>
      </c>
      <c r="N317" s="21" t="s">
        <v>799</v>
      </c>
      <c r="AD317" s="1"/>
    </row>
    <row r="318" spans="4:30">
      <c r="D318" s="21" t="s">
        <v>56</v>
      </c>
      <c r="E318" s="21" t="s">
        <v>685</v>
      </c>
      <c r="F318" s="21" t="s">
        <v>685</v>
      </c>
      <c r="G318" s="21" t="s">
        <v>102</v>
      </c>
      <c r="H318" s="21" t="s">
        <v>56</v>
      </c>
      <c r="I318" s="21" t="s">
        <v>56</v>
      </c>
      <c r="J318" s="21" t="s">
        <v>102</v>
      </c>
      <c r="K318" s="21" t="s">
        <v>800</v>
      </c>
      <c r="L318" s="21" t="s">
        <v>801</v>
      </c>
      <c r="M318" s="21" t="s">
        <v>1150</v>
      </c>
      <c r="N318" s="21" t="s">
        <v>800</v>
      </c>
      <c r="AD318" s="1"/>
    </row>
    <row r="319" spans="4:30">
      <c r="D319" s="27"/>
      <c r="E319" s="27" t="s">
        <v>1562</v>
      </c>
      <c r="F319" s="27" t="s">
        <v>1562</v>
      </c>
      <c r="G319" s="27">
        <v>18</v>
      </c>
      <c r="H319" s="27">
        <v>36</v>
      </c>
      <c r="I319" s="27">
        <v>56.3</v>
      </c>
      <c r="J319" s="27">
        <v>38</v>
      </c>
      <c r="K319" s="27">
        <v>47</v>
      </c>
      <c r="L319" s="27">
        <v>1</v>
      </c>
      <c r="M319" s="27" t="s">
        <v>1583</v>
      </c>
      <c r="N319" s="27" t="s">
        <v>1584</v>
      </c>
      <c r="AD319" s="1"/>
    </row>
    <row r="320" spans="4:30">
      <c r="D320" s="27"/>
      <c r="E320" s="27" t="s">
        <v>1563</v>
      </c>
      <c r="F320" s="27" t="s">
        <v>1563</v>
      </c>
      <c r="G320" s="27">
        <v>18</v>
      </c>
      <c r="H320" s="27">
        <v>50</v>
      </c>
      <c r="I320" s="27">
        <v>4.8</v>
      </c>
      <c r="J320" s="27">
        <v>33</v>
      </c>
      <c r="K320" s="27">
        <v>21</v>
      </c>
      <c r="L320" s="27">
        <v>46</v>
      </c>
      <c r="M320" s="27" t="s">
        <v>1570</v>
      </c>
      <c r="N320" s="27" t="s">
        <v>1576</v>
      </c>
      <c r="AD320" s="1"/>
    </row>
    <row r="321" spans="4:30">
      <c r="D321" s="27"/>
      <c r="E321" s="27" t="s">
        <v>1564</v>
      </c>
      <c r="F321" s="27" t="s">
        <v>1564</v>
      </c>
      <c r="G321" s="27">
        <v>18</v>
      </c>
      <c r="H321" s="27">
        <v>58</v>
      </c>
      <c r="I321" s="27">
        <v>55.6</v>
      </c>
      <c r="J321" s="27">
        <v>32</v>
      </c>
      <c r="K321" s="27">
        <v>41</v>
      </c>
      <c r="L321" s="27">
        <v>24</v>
      </c>
      <c r="M321" s="27" t="s">
        <v>1571</v>
      </c>
      <c r="N321" s="27" t="s">
        <v>1577</v>
      </c>
      <c r="AD321" s="1"/>
    </row>
    <row r="322" spans="4:30">
      <c r="D322" s="27"/>
      <c r="E322" s="27" t="s">
        <v>1565</v>
      </c>
      <c r="F322" s="27" t="s">
        <v>1565</v>
      </c>
      <c r="G322" s="27">
        <v>18</v>
      </c>
      <c r="H322" s="27">
        <v>54</v>
      </c>
      <c r="I322" s="27">
        <v>20.2</v>
      </c>
      <c r="J322" s="27">
        <v>36</v>
      </c>
      <c r="K322" s="27">
        <v>53</v>
      </c>
      <c r="L322" s="27">
        <v>56</v>
      </c>
      <c r="M322" s="27" t="s">
        <v>1572</v>
      </c>
      <c r="N322" s="27" t="s">
        <v>1578</v>
      </c>
      <c r="AD322" s="1"/>
    </row>
    <row r="323" spans="4:30">
      <c r="D323" s="27"/>
      <c r="E323" s="27" t="s">
        <v>1566</v>
      </c>
      <c r="F323" s="27" t="s">
        <v>1566</v>
      </c>
      <c r="G323" s="27">
        <v>18</v>
      </c>
      <c r="H323" s="27">
        <v>44</v>
      </c>
      <c r="I323" s="27">
        <v>20.399999999999999</v>
      </c>
      <c r="J323" s="27">
        <v>39</v>
      </c>
      <c r="K323" s="27">
        <v>40</v>
      </c>
      <c r="L323" s="27">
        <v>13</v>
      </c>
      <c r="M323" s="27" t="s">
        <v>1620</v>
      </c>
      <c r="N323" s="27" t="s">
        <v>1579</v>
      </c>
      <c r="AD323" s="1"/>
    </row>
    <row r="324" spans="4:30">
      <c r="D324" s="27"/>
      <c r="E324" s="27" t="s">
        <v>1567</v>
      </c>
      <c r="F324" s="27" t="s">
        <v>1567</v>
      </c>
      <c r="G324" s="27">
        <v>18</v>
      </c>
      <c r="H324" s="27">
        <v>44</v>
      </c>
      <c r="I324" s="27">
        <v>46.4</v>
      </c>
      <c r="J324" s="27">
        <v>37</v>
      </c>
      <c r="K324" s="27">
        <v>36</v>
      </c>
      <c r="L324" s="27">
        <v>18</v>
      </c>
      <c r="M324" s="27" t="s">
        <v>1573</v>
      </c>
      <c r="N324" s="27" t="s">
        <v>1580</v>
      </c>
      <c r="AD324" s="1"/>
    </row>
    <row r="325" spans="4:30">
      <c r="D325" s="27"/>
      <c r="E325" s="27" t="s">
        <v>1568</v>
      </c>
      <c r="F325" s="27" t="s">
        <v>1568</v>
      </c>
      <c r="G325" s="27">
        <v>19</v>
      </c>
      <c r="H325" s="27">
        <v>13</v>
      </c>
      <c r="I325" s="27">
        <v>45.5</v>
      </c>
      <c r="J325" s="27">
        <v>39</v>
      </c>
      <c r="K325" s="27">
        <v>8</v>
      </c>
      <c r="L325" s="27">
        <v>46</v>
      </c>
      <c r="M325" s="27" t="s">
        <v>1574</v>
      </c>
      <c r="N325" s="27" t="s">
        <v>1581</v>
      </c>
      <c r="AD325" s="1"/>
    </row>
    <row r="326" spans="4:30">
      <c r="D326" s="27"/>
      <c r="E326" s="27" t="s">
        <v>1569</v>
      </c>
      <c r="F326" s="27" t="s">
        <v>1569</v>
      </c>
      <c r="G326" s="27">
        <v>19</v>
      </c>
      <c r="H326" s="27">
        <v>16</v>
      </c>
      <c r="I326" s="27">
        <v>22.1</v>
      </c>
      <c r="J326" s="27">
        <v>38</v>
      </c>
      <c r="K326" s="27">
        <v>8</v>
      </c>
      <c r="L326" s="27">
        <v>1</v>
      </c>
      <c r="M326" s="27" t="s">
        <v>1575</v>
      </c>
      <c r="N326" s="27" t="s">
        <v>1582</v>
      </c>
      <c r="AD326" s="1"/>
    </row>
    <row r="327" spans="4:30">
      <c r="D327" s="23" t="s">
        <v>13</v>
      </c>
      <c r="E327" s="23" t="s">
        <v>686</v>
      </c>
      <c r="F327" s="23" t="s">
        <v>686</v>
      </c>
      <c r="G327" s="23" t="s">
        <v>103</v>
      </c>
      <c r="H327" s="23" t="s">
        <v>344</v>
      </c>
      <c r="I327" s="23" t="s">
        <v>345</v>
      </c>
      <c r="J327" s="23" t="s">
        <v>103</v>
      </c>
      <c r="K327" s="23" t="s">
        <v>344</v>
      </c>
      <c r="L327" s="23" t="s">
        <v>345</v>
      </c>
      <c r="M327" s="23" t="s">
        <v>103</v>
      </c>
      <c r="N327" s="23" t="s">
        <v>345</v>
      </c>
      <c r="AD327" s="1"/>
    </row>
    <row r="328" spans="4:30">
      <c r="D328" s="51"/>
      <c r="E328" s="27" t="s">
        <v>331</v>
      </c>
      <c r="F328" s="27" t="s">
        <v>331</v>
      </c>
      <c r="G328" s="51">
        <v>5</v>
      </c>
      <c r="H328" s="51">
        <v>34</v>
      </c>
      <c r="I328" s="51">
        <v>31.9</v>
      </c>
      <c r="J328" s="51">
        <v>22</v>
      </c>
      <c r="K328" s="51">
        <v>0</v>
      </c>
      <c r="L328" s="51">
        <v>52</v>
      </c>
      <c r="M328" s="27" t="s">
        <v>1209</v>
      </c>
      <c r="N328" s="27" t="s">
        <v>40</v>
      </c>
      <c r="AD328" s="1"/>
    </row>
    <row r="329" spans="4:30">
      <c r="D329" s="51"/>
      <c r="E329" s="27" t="s">
        <v>621</v>
      </c>
      <c r="F329" s="27" t="s">
        <v>621</v>
      </c>
      <c r="G329" s="51">
        <v>21</v>
      </c>
      <c r="H329" s="51">
        <v>33</v>
      </c>
      <c r="I329" s="51">
        <v>27.2</v>
      </c>
      <c r="J329" s="51">
        <v>0</v>
      </c>
      <c r="K329" s="51">
        <v>-49</v>
      </c>
      <c r="L329" s="51">
        <v>-22</v>
      </c>
      <c r="M329" s="27" t="s">
        <v>1151</v>
      </c>
      <c r="N329" s="27" t="s">
        <v>1151</v>
      </c>
      <c r="AD329" s="1"/>
    </row>
    <row r="330" spans="4:30">
      <c r="D330" s="51"/>
      <c r="E330" s="27" t="s">
        <v>332</v>
      </c>
      <c r="F330" s="27" t="s">
        <v>332</v>
      </c>
      <c r="G330" s="51">
        <v>13</v>
      </c>
      <c r="H330" s="51">
        <v>42</v>
      </c>
      <c r="I330" s="51">
        <v>11.2</v>
      </c>
      <c r="J330" s="51">
        <v>28</v>
      </c>
      <c r="K330" s="51">
        <v>22</v>
      </c>
      <c r="L330" s="51">
        <v>34</v>
      </c>
      <c r="M330" s="27" t="s">
        <v>1152</v>
      </c>
      <c r="N330" s="27" t="s">
        <v>1152</v>
      </c>
      <c r="AD330" s="1"/>
    </row>
    <row r="331" spans="4:30">
      <c r="D331" s="51"/>
      <c r="E331" s="27" t="s">
        <v>558</v>
      </c>
      <c r="F331" s="27" t="s">
        <v>558</v>
      </c>
      <c r="G331" s="51">
        <v>16</v>
      </c>
      <c r="H331" s="51">
        <v>23</v>
      </c>
      <c r="I331" s="51">
        <v>35.5</v>
      </c>
      <c r="J331" s="51">
        <v>-26</v>
      </c>
      <c r="K331" s="51">
        <v>-31</v>
      </c>
      <c r="L331" s="51">
        <v>-29</v>
      </c>
      <c r="M331" s="27" t="s">
        <v>1153</v>
      </c>
      <c r="N331" s="27" t="s">
        <v>1771</v>
      </c>
      <c r="AD331" s="1"/>
    </row>
    <row r="332" spans="4:30">
      <c r="D332" s="51"/>
      <c r="E332" s="27" t="s">
        <v>559</v>
      </c>
      <c r="F332" s="27" t="s">
        <v>559</v>
      </c>
      <c r="G332" s="51">
        <v>17</v>
      </c>
      <c r="H332" s="51">
        <v>40</v>
      </c>
      <c r="I332" s="51">
        <v>17</v>
      </c>
      <c r="J332" s="51">
        <v>-32</v>
      </c>
      <c r="K332" s="51">
        <v>-16</v>
      </c>
      <c r="L332" s="51">
        <v>0</v>
      </c>
      <c r="M332" s="27" t="s">
        <v>1154</v>
      </c>
      <c r="N332" s="27" t="s">
        <v>2085</v>
      </c>
      <c r="AD332" s="1"/>
    </row>
    <row r="333" spans="4:30">
      <c r="D333" s="51"/>
      <c r="E333" s="27" t="s">
        <v>560</v>
      </c>
      <c r="F333" s="27" t="s">
        <v>560</v>
      </c>
      <c r="G333" s="51">
        <v>17</v>
      </c>
      <c r="H333" s="51">
        <v>53</v>
      </c>
      <c r="I333" s="51">
        <v>46</v>
      </c>
      <c r="J333" s="51">
        <v>-34</v>
      </c>
      <c r="K333" s="51">
        <v>-47</v>
      </c>
      <c r="L333" s="51">
        <v>0</v>
      </c>
      <c r="M333" s="27" t="s">
        <v>1155</v>
      </c>
      <c r="N333" s="27" t="s">
        <v>2085</v>
      </c>
      <c r="AD333" s="1"/>
    </row>
    <row r="334" spans="4:30">
      <c r="D334" s="51"/>
      <c r="E334" s="27" t="s">
        <v>568</v>
      </c>
      <c r="F334" s="27" t="s">
        <v>568</v>
      </c>
      <c r="G334" s="51">
        <v>18</v>
      </c>
      <c r="H334" s="51">
        <v>3</v>
      </c>
      <c r="I334" s="51">
        <v>48</v>
      </c>
      <c r="J334" s="51">
        <v>-24</v>
      </c>
      <c r="K334" s="51">
        <v>-23</v>
      </c>
      <c r="L334" s="51">
        <v>0</v>
      </c>
      <c r="M334" s="27" t="s">
        <v>1210</v>
      </c>
      <c r="N334" s="27" t="s">
        <v>1211</v>
      </c>
      <c r="AD334" s="1"/>
    </row>
    <row r="335" spans="4:30">
      <c r="D335" s="51"/>
      <c r="E335" s="27" t="s">
        <v>557</v>
      </c>
      <c r="F335" s="27" t="s">
        <v>557</v>
      </c>
      <c r="G335" s="51">
        <v>17</v>
      </c>
      <c r="H335" s="51">
        <v>19</v>
      </c>
      <c r="I335" s="51">
        <v>11.8</v>
      </c>
      <c r="J335" s="51">
        <v>-18</v>
      </c>
      <c r="K335" s="51">
        <v>-30</v>
      </c>
      <c r="L335" s="51">
        <v>-57</v>
      </c>
      <c r="M335" s="27" t="s">
        <v>1156</v>
      </c>
      <c r="N335" s="27" t="s">
        <v>1771</v>
      </c>
      <c r="AD335" s="1"/>
    </row>
    <row r="336" spans="4:30">
      <c r="D336" s="51"/>
      <c r="E336" s="27" t="s">
        <v>470</v>
      </c>
      <c r="F336" s="27" t="s">
        <v>470</v>
      </c>
      <c r="G336" s="51">
        <v>16</v>
      </c>
      <c r="H336" s="51">
        <v>57</v>
      </c>
      <c r="I336" s="51">
        <v>8.9</v>
      </c>
      <c r="J336" s="51">
        <v>-4</v>
      </c>
      <c r="K336" s="51">
        <v>-5</v>
      </c>
      <c r="L336" s="51">
        <v>-56</v>
      </c>
      <c r="M336" s="27" t="s">
        <v>1157</v>
      </c>
      <c r="N336" s="27" t="s">
        <v>1157</v>
      </c>
      <c r="AD336" s="1"/>
    </row>
    <row r="337" spans="4:30">
      <c r="D337" s="51"/>
      <c r="E337" s="27" t="s">
        <v>569</v>
      </c>
      <c r="F337" s="27" t="s">
        <v>569</v>
      </c>
      <c r="G337" s="51">
        <v>18</v>
      </c>
      <c r="H337" s="51">
        <v>51</v>
      </c>
      <c r="I337" s="51">
        <v>6</v>
      </c>
      <c r="J337" s="51">
        <v>-6</v>
      </c>
      <c r="K337" s="51">
        <v>-16</v>
      </c>
      <c r="L337" s="51">
        <v>0</v>
      </c>
      <c r="M337" s="27" t="s">
        <v>1158</v>
      </c>
      <c r="N337" s="27" t="s">
        <v>2085</v>
      </c>
      <c r="AD337" s="1"/>
    </row>
    <row r="338" spans="4:30">
      <c r="D338" s="51"/>
      <c r="E338" s="27" t="s">
        <v>471</v>
      </c>
      <c r="F338" s="27" t="s">
        <v>471</v>
      </c>
      <c r="G338" s="51">
        <v>16</v>
      </c>
      <c r="H338" s="51">
        <v>47</v>
      </c>
      <c r="I338" s="51">
        <v>14.5</v>
      </c>
      <c r="J338" s="51">
        <v>-1</v>
      </c>
      <c r="K338" s="51">
        <v>-56</v>
      </c>
      <c r="L338" s="51">
        <v>-50</v>
      </c>
      <c r="M338" s="27" t="s">
        <v>1159</v>
      </c>
      <c r="N338" s="27" t="s">
        <v>1159</v>
      </c>
      <c r="AD338" s="1"/>
    </row>
    <row r="339" spans="4:30">
      <c r="D339" s="51"/>
      <c r="E339" s="27" t="s">
        <v>448</v>
      </c>
      <c r="F339" s="27" t="s">
        <v>448</v>
      </c>
      <c r="G339" s="51">
        <v>16</v>
      </c>
      <c r="H339" s="51">
        <v>41</v>
      </c>
      <c r="I339" s="51">
        <v>41.5</v>
      </c>
      <c r="J339" s="51">
        <v>36</v>
      </c>
      <c r="K339" s="51">
        <v>27</v>
      </c>
      <c r="L339" s="51">
        <v>39</v>
      </c>
      <c r="M339" s="27" t="s">
        <v>1160</v>
      </c>
      <c r="N339" s="27" t="s">
        <v>1160</v>
      </c>
      <c r="AD339" s="1"/>
    </row>
    <row r="340" spans="4:30">
      <c r="D340" s="51"/>
      <c r="E340" s="27" t="s">
        <v>472</v>
      </c>
      <c r="F340" s="27" t="s">
        <v>472</v>
      </c>
      <c r="G340" s="51">
        <v>17</v>
      </c>
      <c r="H340" s="51">
        <v>37</v>
      </c>
      <c r="I340" s="51">
        <v>36.1</v>
      </c>
      <c r="J340" s="51">
        <v>-3</v>
      </c>
      <c r="K340" s="51">
        <v>-14</v>
      </c>
      <c r="L340" s="51">
        <v>-43</v>
      </c>
      <c r="M340" s="27" t="s">
        <v>1161</v>
      </c>
      <c r="N340" s="27" t="s">
        <v>1161</v>
      </c>
      <c r="AD340" s="1"/>
    </row>
    <row r="341" spans="4:30">
      <c r="D341" s="51"/>
      <c r="E341" s="27" t="s">
        <v>1770</v>
      </c>
      <c r="F341" s="27" t="s">
        <v>1770</v>
      </c>
      <c r="G341" s="51">
        <v>21</v>
      </c>
      <c r="H341" s="51">
        <v>29</v>
      </c>
      <c r="I341" s="51">
        <v>55.3</v>
      </c>
      <c r="J341" s="51">
        <v>12</v>
      </c>
      <c r="K341" s="51">
        <v>10</v>
      </c>
      <c r="L341" s="51">
        <v>3</v>
      </c>
      <c r="M341" s="27" t="s">
        <v>1772</v>
      </c>
      <c r="N341" s="27" t="s">
        <v>1771</v>
      </c>
      <c r="AD341" s="1"/>
    </row>
    <row r="342" spans="4:30">
      <c r="D342" s="51"/>
      <c r="E342" s="27" t="s">
        <v>570</v>
      </c>
      <c r="F342" s="27" t="s">
        <v>570</v>
      </c>
      <c r="G342" s="51">
        <v>18</v>
      </c>
      <c r="H342" s="51">
        <v>18</v>
      </c>
      <c r="I342" s="51">
        <v>48</v>
      </c>
      <c r="J342" s="51">
        <v>-13</v>
      </c>
      <c r="K342" s="51">
        <v>-47</v>
      </c>
      <c r="L342" s="51">
        <v>-50</v>
      </c>
      <c r="M342" s="27" t="s">
        <v>1212</v>
      </c>
      <c r="N342" s="27" t="s">
        <v>15</v>
      </c>
      <c r="AD342" s="1"/>
    </row>
    <row r="343" spans="4:30">
      <c r="D343" s="51"/>
      <c r="E343" s="27" t="s">
        <v>571</v>
      </c>
      <c r="F343" s="27" t="s">
        <v>571</v>
      </c>
      <c r="G343" s="51">
        <v>18</v>
      </c>
      <c r="H343" s="51">
        <v>20</v>
      </c>
      <c r="I343" s="51">
        <v>48</v>
      </c>
      <c r="J343" s="51">
        <v>-16</v>
      </c>
      <c r="K343" s="51">
        <v>-11</v>
      </c>
      <c r="L343" s="51">
        <v>0</v>
      </c>
      <c r="M343" s="27" t="s">
        <v>1213</v>
      </c>
      <c r="N343" s="27" t="s">
        <v>2383</v>
      </c>
      <c r="AD343" s="1"/>
    </row>
    <row r="344" spans="4:30">
      <c r="D344" s="51"/>
      <c r="E344" s="27" t="s">
        <v>2381</v>
      </c>
      <c r="F344" s="27" t="s">
        <v>2381</v>
      </c>
      <c r="G344" s="51">
        <v>18</v>
      </c>
      <c r="H344" s="51">
        <v>19</v>
      </c>
      <c r="I344" s="51">
        <v>54</v>
      </c>
      <c r="J344" s="51">
        <v>-17</v>
      </c>
      <c r="K344" s="51">
        <v>-6</v>
      </c>
      <c r="L344" s="51">
        <v>0</v>
      </c>
      <c r="M344" s="27" t="s">
        <v>2382</v>
      </c>
      <c r="N344" s="27" t="s">
        <v>2085</v>
      </c>
      <c r="AD344" s="1"/>
    </row>
    <row r="345" spans="4:30">
      <c r="D345" s="51"/>
      <c r="E345" s="27" t="s">
        <v>561</v>
      </c>
      <c r="F345" s="27" t="s">
        <v>561</v>
      </c>
      <c r="G345" s="51">
        <v>17</v>
      </c>
      <c r="H345" s="51">
        <v>2</v>
      </c>
      <c r="I345" s="51">
        <v>37.700000000000003</v>
      </c>
      <c r="J345" s="51">
        <v>-26</v>
      </c>
      <c r="K345" s="51">
        <v>-16</v>
      </c>
      <c r="L345" s="51">
        <v>-3</v>
      </c>
      <c r="M345" s="27" t="s">
        <v>1162</v>
      </c>
      <c r="N345" s="27" t="s">
        <v>1771</v>
      </c>
      <c r="AD345" s="1"/>
    </row>
    <row r="346" spans="4:30">
      <c r="D346" s="51"/>
      <c r="E346" s="27" t="s">
        <v>572</v>
      </c>
      <c r="F346" s="27" t="s">
        <v>572</v>
      </c>
      <c r="G346" s="51">
        <v>18</v>
      </c>
      <c r="H346" s="51">
        <v>2</v>
      </c>
      <c r="I346" s="51">
        <v>18</v>
      </c>
      <c r="J346" s="51">
        <v>-23</v>
      </c>
      <c r="K346" s="51">
        <v>-2</v>
      </c>
      <c r="L346" s="51">
        <v>0</v>
      </c>
      <c r="M346" s="27" t="s">
        <v>1214</v>
      </c>
      <c r="N346" s="27" t="s">
        <v>1215</v>
      </c>
      <c r="AD346" s="1"/>
    </row>
    <row r="347" spans="4:30">
      <c r="D347" s="51"/>
      <c r="E347" s="27" t="s">
        <v>2376</v>
      </c>
      <c r="F347" s="27" t="s">
        <v>2376</v>
      </c>
      <c r="G347" s="51">
        <v>18</v>
      </c>
      <c r="H347" s="51">
        <v>4</v>
      </c>
      <c r="I347" s="51">
        <v>13.3</v>
      </c>
      <c r="J347" s="51">
        <v>-22</v>
      </c>
      <c r="K347" s="51">
        <v>-29</v>
      </c>
      <c r="L347" s="51">
        <v>-24</v>
      </c>
      <c r="M347" s="27" t="s">
        <v>2377</v>
      </c>
      <c r="N347" s="27" t="s">
        <v>2085</v>
      </c>
      <c r="AD347" s="1"/>
    </row>
    <row r="348" spans="4:30">
      <c r="D348" s="51"/>
      <c r="E348" s="27" t="s">
        <v>573</v>
      </c>
      <c r="F348" s="27" t="s">
        <v>573</v>
      </c>
      <c r="G348" s="51">
        <v>18</v>
      </c>
      <c r="H348" s="51">
        <v>36</v>
      </c>
      <c r="I348" s="51">
        <v>24.2</v>
      </c>
      <c r="J348" s="51">
        <v>-23</v>
      </c>
      <c r="K348" s="51">
        <v>-54</v>
      </c>
      <c r="L348" s="51">
        <v>-10</v>
      </c>
      <c r="M348" s="27" t="s">
        <v>1163</v>
      </c>
      <c r="N348" s="27" t="s">
        <v>1771</v>
      </c>
      <c r="AD348" s="1"/>
    </row>
    <row r="349" spans="4:30">
      <c r="D349" s="51"/>
      <c r="E349" s="27" t="s">
        <v>2375</v>
      </c>
      <c r="F349" s="27" t="s">
        <v>2375</v>
      </c>
      <c r="G349" s="51">
        <v>17</v>
      </c>
      <c r="H349" s="51">
        <v>57</v>
      </c>
      <c r="I349" s="51">
        <v>0</v>
      </c>
      <c r="J349" s="51">
        <v>-19</v>
      </c>
      <c r="K349" s="51">
        <v>-1</v>
      </c>
      <c r="L349" s="51">
        <v>0</v>
      </c>
      <c r="M349" s="27" t="s">
        <v>2378</v>
      </c>
      <c r="N349" s="27" t="s">
        <v>1771</v>
      </c>
      <c r="AD349" s="1"/>
    </row>
    <row r="350" spans="4:30">
      <c r="D350" s="51"/>
      <c r="E350" s="27" t="s">
        <v>2379</v>
      </c>
      <c r="F350" s="27" t="s">
        <v>2379</v>
      </c>
      <c r="G350" s="51">
        <v>18</v>
      </c>
      <c r="H350" s="51">
        <v>16</v>
      </c>
      <c r="I350" s="51">
        <v>54</v>
      </c>
      <c r="J350" s="51">
        <v>-18</v>
      </c>
      <c r="K350" s="51">
        <v>-39</v>
      </c>
      <c r="L350" s="51">
        <v>0</v>
      </c>
      <c r="M350" s="27" t="s">
        <v>2380</v>
      </c>
      <c r="N350" s="27" t="s">
        <v>2085</v>
      </c>
      <c r="AD350" s="1"/>
    </row>
    <row r="351" spans="4:30">
      <c r="D351" s="51"/>
      <c r="E351" s="27" t="s">
        <v>2357</v>
      </c>
      <c r="F351" s="27" t="s">
        <v>2357</v>
      </c>
      <c r="G351" s="51">
        <v>18</v>
      </c>
      <c r="H351" s="51">
        <v>31</v>
      </c>
      <c r="I351" s="51">
        <v>46.7</v>
      </c>
      <c r="J351" s="51">
        <v>-19</v>
      </c>
      <c r="K351" s="51">
        <v>-6</v>
      </c>
      <c r="L351" s="51">
        <v>-54</v>
      </c>
      <c r="M351" s="27" t="s">
        <v>2358</v>
      </c>
      <c r="N351" s="27" t="s">
        <v>2085</v>
      </c>
      <c r="AD351" s="1"/>
    </row>
    <row r="352" spans="4:30">
      <c r="D352" s="51"/>
      <c r="E352" s="27" t="s">
        <v>574</v>
      </c>
      <c r="F352" s="27" t="s">
        <v>574</v>
      </c>
      <c r="G352" s="51">
        <v>18</v>
      </c>
      <c r="H352" s="51">
        <v>45</v>
      </c>
      <c r="I352" s="51">
        <v>18</v>
      </c>
      <c r="J352" s="51">
        <v>-9</v>
      </c>
      <c r="K352" s="51">
        <v>-22</v>
      </c>
      <c r="L352" s="51">
        <v>-50</v>
      </c>
      <c r="M352" s="27" t="s">
        <v>1164</v>
      </c>
      <c r="N352" s="27" t="s">
        <v>2085</v>
      </c>
      <c r="AD352" s="1"/>
    </row>
    <row r="353" spans="4:30">
      <c r="D353" s="51"/>
      <c r="E353" s="27" t="s">
        <v>1608</v>
      </c>
      <c r="F353" s="27" t="s">
        <v>1608</v>
      </c>
      <c r="G353" s="51">
        <v>19</v>
      </c>
      <c r="H353" s="51">
        <v>59</v>
      </c>
      <c r="I353" s="51">
        <v>36.299999999999997</v>
      </c>
      <c r="J353" s="51">
        <v>22</v>
      </c>
      <c r="K353" s="51">
        <v>43</v>
      </c>
      <c r="L353" s="51">
        <v>18</v>
      </c>
      <c r="M353" s="27" t="s">
        <v>1609</v>
      </c>
      <c r="N353" s="27" t="s">
        <v>1610</v>
      </c>
      <c r="AD353" s="1"/>
    </row>
    <row r="354" spans="4:30">
      <c r="D354" s="51"/>
      <c r="E354" s="27" t="s">
        <v>575</v>
      </c>
      <c r="F354" s="27" t="s">
        <v>575</v>
      </c>
      <c r="G354" s="51">
        <v>18</v>
      </c>
      <c r="H354" s="51">
        <v>24</v>
      </c>
      <c r="I354" s="51">
        <v>32.9</v>
      </c>
      <c r="J354" s="51">
        <v>-24</v>
      </c>
      <c r="K354" s="51">
        <v>-52</v>
      </c>
      <c r="L354" s="51">
        <v>-10</v>
      </c>
      <c r="M354" s="27" t="s">
        <v>1165</v>
      </c>
      <c r="N354" s="27" t="s">
        <v>1165</v>
      </c>
      <c r="AD354" s="1"/>
    </row>
    <row r="355" spans="4:30">
      <c r="D355" s="51"/>
      <c r="E355" s="27" t="s">
        <v>1611</v>
      </c>
      <c r="F355" s="27" t="s">
        <v>1611</v>
      </c>
      <c r="G355" s="51">
        <v>20</v>
      </c>
      <c r="H355" s="51">
        <v>23</v>
      </c>
      <c r="I355" s="51">
        <v>54</v>
      </c>
      <c r="J355" s="51">
        <v>38</v>
      </c>
      <c r="K355" s="51">
        <v>30</v>
      </c>
      <c r="L355" s="51">
        <v>0</v>
      </c>
      <c r="M355" s="27" t="s">
        <v>1612</v>
      </c>
      <c r="N355" s="27" t="s">
        <v>1612</v>
      </c>
      <c r="AD355" s="1"/>
    </row>
    <row r="356" spans="4:30">
      <c r="D356" s="51"/>
      <c r="E356" s="27" t="s">
        <v>622</v>
      </c>
      <c r="F356" s="27" t="s">
        <v>622</v>
      </c>
      <c r="G356" s="51">
        <v>21</v>
      </c>
      <c r="H356" s="51">
        <v>40</v>
      </c>
      <c r="I356" s="51">
        <v>22</v>
      </c>
      <c r="J356" s="51">
        <v>-23</v>
      </c>
      <c r="K356" s="51">
        <v>-10</v>
      </c>
      <c r="L356" s="51">
        <v>-43</v>
      </c>
      <c r="M356" s="27" t="s">
        <v>1166</v>
      </c>
      <c r="N356" s="27" t="s">
        <v>1166</v>
      </c>
      <c r="AD356" s="1"/>
    </row>
    <row r="357" spans="4:30">
      <c r="D357" s="51"/>
      <c r="E357" s="27" t="s">
        <v>2009</v>
      </c>
      <c r="F357" s="27" t="s">
        <v>2009</v>
      </c>
      <c r="G357" s="51">
        <v>0</v>
      </c>
      <c r="H357" s="51">
        <v>42</v>
      </c>
      <c r="I357" s="51">
        <v>44.3</v>
      </c>
      <c r="J357" s="51">
        <v>41</v>
      </c>
      <c r="K357" s="51">
        <v>16</v>
      </c>
      <c r="L357" s="51">
        <v>8</v>
      </c>
      <c r="M357" s="27" t="s">
        <v>2010</v>
      </c>
      <c r="N357" s="27" t="s">
        <v>2013</v>
      </c>
      <c r="AD357" s="1"/>
    </row>
    <row r="358" spans="4:30">
      <c r="D358" s="51"/>
      <c r="E358" s="27" t="s">
        <v>2011</v>
      </c>
      <c r="F358" s="27" t="s">
        <v>2011</v>
      </c>
      <c r="G358" s="51">
        <v>1</v>
      </c>
      <c r="H358" s="51">
        <v>33</v>
      </c>
      <c r="I358" s="51">
        <v>51.9</v>
      </c>
      <c r="J358" s="51">
        <v>30</v>
      </c>
      <c r="K358" s="51">
        <v>39</v>
      </c>
      <c r="L358" s="51">
        <v>29</v>
      </c>
      <c r="M358" s="27" t="s">
        <v>2012</v>
      </c>
      <c r="N358" s="27" t="s">
        <v>2014</v>
      </c>
      <c r="AD358" s="1"/>
    </row>
    <row r="359" spans="4:30">
      <c r="D359" s="51"/>
      <c r="E359" s="27" t="s">
        <v>2296</v>
      </c>
      <c r="F359" s="27" t="s">
        <v>2296</v>
      </c>
      <c r="G359" s="51">
        <v>6</v>
      </c>
      <c r="H359" s="51">
        <v>9</v>
      </c>
      <c r="I359" s="51">
        <v>6</v>
      </c>
      <c r="J359" s="51">
        <v>24</v>
      </c>
      <c r="K359" s="51">
        <v>19</v>
      </c>
      <c r="L359" s="51">
        <v>0</v>
      </c>
      <c r="M359" s="27" t="s">
        <v>2299</v>
      </c>
      <c r="N359" s="27" t="s">
        <v>2085</v>
      </c>
      <c r="AD359" s="1"/>
    </row>
    <row r="360" spans="4:30">
      <c r="D360" s="51"/>
      <c r="E360" s="27" t="s">
        <v>2297</v>
      </c>
      <c r="F360" s="27" t="s">
        <v>2297</v>
      </c>
      <c r="G360" s="51">
        <v>5</v>
      </c>
      <c r="H360" s="51">
        <v>36</v>
      </c>
      <c r="I360" s="51">
        <v>17.7</v>
      </c>
      <c r="J360" s="51">
        <v>34</v>
      </c>
      <c r="K360" s="51">
        <v>8</v>
      </c>
      <c r="L360" s="51">
        <v>27</v>
      </c>
      <c r="M360" s="27" t="s">
        <v>2300</v>
      </c>
      <c r="N360" s="27" t="s">
        <v>2085</v>
      </c>
      <c r="AD360" s="1"/>
    </row>
    <row r="361" spans="4:30">
      <c r="D361" s="51"/>
      <c r="E361" s="27" t="s">
        <v>2295</v>
      </c>
      <c r="F361" s="27" t="s">
        <v>2295</v>
      </c>
      <c r="G361" s="51">
        <v>5</v>
      </c>
      <c r="H361" s="51">
        <v>52</v>
      </c>
      <c r="I361" s="51">
        <v>18.3</v>
      </c>
      <c r="J361" s="51">
        <v>32</v>
      </c>
      <c r="K361" s="51">
        <v>23</v>
      </c>
      <c r="L361" s="51">
        <v>11</v>
      </c>
      <c r="M361" s="27" t="s">
        <v>2301</v>
      </c>
      <c r="N361" s="27" t="s">
        <v>2085</v>
      </c>
      <c r="AD361" s="1"/>
    </row>
    <row r="362" spans="4:30">
      <c r="D362" s="51"/>
      <c r="E362" s="27" t="s">
        <v>2298</v>
      </c>
      <c r="F362" s="27" t="s">
        <v>2298</v>
      </c>
      <c r="G362" s="51">
        <v>5</v>
      </c>
      <c r="H362" s="51">
        <v>28</v>
      </c>
      <c r="I362" s="51">
        <v>42.4</v>
      </c>
      <c r="J362" s="51">
        <v>35</v>
      </c>
      <c r="K362" s="51">
        <v>51</v>
      </c>
      <c r="L362" s="51">
        <v>18</v>
      </c>
      <c r="M362" s="27" t="s">
        <v>2302</v>
      </c>
      <c r="N362" s="27" t="s">
        <v>2085</v>
      </c>
      <c r="AD362" s="1"/>
    </row>
    <row r="363" spans="4:30">
      <c r="D363" s="51"/>
      <c r="E363" s="27" t="s">
        <v>2148</v>
      </c>
      <c r="F363" s="27" t="s">
        <v>2148</v>
      </c>
      <c r="G363" s="51">
        <v>21</v>
      </c>
      <c r="H363" s="51">
        <v>31</v>
      </c>
      <c r="I363" s="51">
        <v>57</v>
      </c>
      <c r="J363" s="51">
        <v>48</v>
      </c>
      <c r="K363" s="51">
        <v>25</v>
      </c>
      <c r="L363" s="51">
        <v>15</v>
      </c>
      <c r="M363" s="27" t="s">
        <v>2149</v>
      </c>
      <c r="N363" s="27" t="s">
        <v>2085</v>
      </c>
      <c r="AD363" s="1"/>
    </row>
    <row r="364" spans="4:30">
      <c r="D364" s="51"/>
      <c r="E364" s="27" t="s">
        <v>2191</v>
      </c>
      <c r="F364" s="27" t="s">
        <v>2191</v>
      </c>
      <c r="G364" s="51">
        <v>5</v>
      </c>
      <c r="H364" s="51">
        <v>35</v>
      </c>
      <c r="I364" s="51">
        <v>17.100000000000001</v>
      </c>
      <c r="J364" s="51">
        <v>-5</v>
      </c>
      <c r="K364" s="51">
        <v>-23</v>
      </c>
      <c r="L364" s="51">
        <v>-25</v>
      </c>
      <c r="M364" s="27" t="s">
        <v>2192</v>
      </c>
      <c r="N364" s="27" t="s">
        <v>2193</v>
      </c>
      <c r="AD364" s="1"/>
    </row>
    <row r="365" spans="4:30">
      <c r="D365" s="51"/>
      <c r="E365" s="27" t="s">
        <v>336</v>
      </c>
      <c r="F365" s="27" t="s">
        <v>336</v>
      </c>
      <c r="G365" s="51">
        <v>12</v>
      </c>
      <c r="H365" s="51">
        <v>29</v>
      </c>
      <c r="I365" s="51">
        <v>46.7</v>
      </c>
      <c r="J365" s="51">
        <v>8</v>
      </c>
      <c r="K365" s="51">
        <v>0</v>
      </c>
      <c r="L365" s="51">
        <v>0</v>
      </c>
      <c r="M365" s="27" t="s">
        <v>1167</v>
      </c>
      <c r="N365" s="27" t="s">
        <v>1167</v>
      </c>
      <c r="AD365" s="1"/>
    </row>
    <row r="366" spans="4:30">
      <c r="D366" s="50"/>
      <c r="E366" s="50" t="s">
        <v>299</v>
      </c>
      <c r="F366" s="50" t="s">
        <v>299</v>
      </c>
      <c r="G366" s="50">
        <v>13</v>
      </c>
      <c r="H366" s="50">
        <v>29</v>
      </c>
      <c r="I366" s="50">
        <v>52.6</v>
      </c>
      <c r="J366" s="50">
        <v>47</v>
      </c>
      <c r="K366" s="50">
        <v>11</v>
      </c>
      <c r="L366" s="50">
        <v>44</v>
      </c>
      <c r="M366" s="27" t="s">
        <v>1168</v>
      </c>
      <c r="N366" s="27" t="s">
        <v>1168</v>
      </c>
      <c r="AD366" s="1"/>
    </row>
    <row r="367" spans="4:30">
      <c r="D367" s="50"/>
      <c r="E367" s="50" t="s">
        <v>333</v>
      </c>
      <c r="F367" s="50" t="s">
        <v>333</v>
      </c>
      <c r="G367" s="50">
        <v>13</v>
      </c>
      <c r="H367" s="50">
        <v>12</v>
      </c>
      <c r="I367" s="50">
        <v>55.3</v>
      </c>
      <c r="J367" s="50">
        <v>18</v>
      </c>
      <c r="K367" s="50">
        <v>10</v>
      </c>
      <c r="L367" s="50">
        <v>11</v>
      </c>
      <c r="M367" s="27" t="s">
        <v>1169</v>
      </c>
      <c r="N367" s="27" t="s">
        <v>1169</v>
      </c>
      <c r="AD367" s="1"/>
    </row>
    <row r="368" spans="4:30">
      <c r="D368" s="50"/>
      <c r="E368" s="50" t="s">
        <v>564</v>
      </c>
      <c r="F368" s="50" t="s">
        <v>564</v>
      </c>
      <c r="G368" s="50">
        <v>18</v>
      </c>
      <c r="H368" s="50">
        <v>55</v>
      </c>
      <c r="I368" s="50">
        <v>3.3</v>
      </c>
      <c r="J368" s="50">
        <v>-30</v>
      </c>
      <c r="K368" s="50">
        <v>-28</v>
      </c>
      <c r="L368" s="50">
        <v>-40</v>
      </c>
      <c r="M368" s="27" t="s">
        <v>1170</v>
      </c>
      <c r="N368" s="27" t="s">
        <v>1771</v>
      </c>
      <c r="AD368" s="1"/>
    </row>
    <row r="369" spans="4:30">
      <c r="D369" s="50"/>
      <c r="E369" s="50" t="s">
        <v>565</v>
      </c>
      <c r="F369" s="50" t="s">
        <v>565</v>
      </c>
      <c r="G369" s="50">
        <v>19</v>
      </c>
      <c r="H369" s="50">
        <v>39</v>
      </c>
      <c r="I369" s="50">
        <v>59.4</v>
      </c>
      <c r="J369" s="50">
        <v>-30</v>
      </c>
      <c r="K369" s="50">
        <v>-57</v>
      </c>
      <c r="L369" s="50">
        <v>-42</v>
      </c>
      <c r="M369" s="27" t="s">
        <v>1171</v>
      </c>
      <c r="N369" s="27" t="s">
        <v>1171</v>
      </c>
      <c r="AD369" s="1"/>
    </row>
    <row r="370" spans="4:30">
      <c r="D370" s="50"/>
      <c r="E370" s="50" t="s">
        <v>1613</v>
      </c>
      <c r="F370" s="50" t="s">
        <v>1613</v>
      </c>
      <c r="G370" s="50">
        <v>19</v>
      </c>
      <c r="H370" s="50">
        <v>16</v>
      </c>
      <c r="I370" s="50">
        <v>35.5</v>
      </c>
      <c r="J370" s="50">
        <v>30</v>
      </c>
      <c r="K370" s="50">
        <v>11</v>
      </c>
      <c r="L370" s="50">
        <v>7</v>
      </c>
      <c r="M370" s="27" t="s">
        <v>1615</v>
      </c>
      <c r="N370" s="27" t="s">
        <v>1615</v>
      </c>
      <c r="AD370" s="1"/>
    </row>
    <row r="371" spans="4:30">
      <c r="D371" s="50"/>
      <c r="E371" s="50" t="s">
        <v>1614</v>
      </c>
      <c r="F371" s="50" t="s">
        <v>1614</v>
      </c>
      <c r="G371" s="50">
        <v>18</v>
      </c>
      <c r="H371" s="50">
        <v>53</v>
      </c>
      <c r="I371" s="50">
        <v>35.1</v>
      </c>
      <c r="J371" s="50">
        <v>33</v>
      </c>
      <c r="K371" s="50">
        <v>1</v>
      </c>
      <c r="L371" s="50">
        <v>47</v>
      </c>
      <c r="M371" s="27" t="s">
        <v>1616</v>
      </c>
      <c r="N371" s="27" t="s">
        <v>1617</v>
      </c>
      <c r="AD371" s="1"/>
    </row>
    <row r="372" spans="4:30">
      <c r="D372" s="50"/>
      <c r="E372" s="50" t="s">
        <v>508</v>
      </c>
      <c r="F372" s="50" t="s">
        <v>508</v>
      </c>
      <c r="G372" s="50">
        <v>12</v>
      </c>
      <c r="H372" s="50">
        <v>37</v>
      </c>
      <c r="I372" s="50">
        <v>43.7</v>
      </c>
      <c r="J372" s="50">
        <v>11</v>
      </c>
      <c r="K372" s="50">
        <v>49</v>
      </c>
      <c r="L372" s="50">
        <v>6</v>
      </c>
      <c r="M372" s="27" t="s">
        <v>1172</v>
      </c>
      <c r="N372" s="27" t="s">
        <v>1172</v>
      </c>
      <c r="AD372" s="1"/>
    </row>
    <row r="373" spans="4:30">
      <c r="D373" s="50"/>
      <c r="E373" s="50" t="s">
        <v>509</v>
      </c>
      <c r="F373" s="50" t="s">
        <v>509</v>
      </c>
      <c r="G373" s="50">
        <v>12</v>
      </c>
      <c r="H373" s="50">
        <v>42</v>
      </c>
      <c r="I373" s="50">
        <v>2.2000000000000002</v>
      </c>
      <c r="J373" s="50">
        <v>11</v>
      </c>
      <c r="K373" s="50">
        <v>38</v>
      </c>
      <c r="L373" s="50">
        <v>50</v>
      </c>
      <c r="M373" s="27" t="s">
        <v>1173</v>
      </c>
      <c r="N373" s="27" t="s">
        <v>1173</v>
      </c>
      <c r="AD373" s="1"/>
    </row>
    <row r="374" spans="4:30">
      <c r="D374" s="50"/>
      <c r="E374" s="50" t="s">
        <v>510</v>
      </c>
      <c r="F374" s="50" t="s">
        <v>510</v>
      </c>
      <c r="G374" s="50">
        <v>12</v>
      </c>
      <c r="H374" s="50">
        <v>43</v>
      </c>
      <c r="I374" s="50">
        <v>39.799999999999997</v>
      </c>
      <c r="J374" s="50">
        <v>11</v>
      </c>
      <c r="K374" s="50">
        <v>33</v>
      </c>
      <c r="L374" s="50">
        <v>11</v>
      </c>
      <c r="M374" s="27" t="s">
        <v>1174</v>
      </c>
      <c r="N374" s="27" t="s">
        <v>1174</v>
      </c>
      <c r="AD374" s="1"/>
    </row>
    <row r="375" spans="4:30">
      <c r="D375" s="50"/>
      <c r="E375" s="50" t="s">
        <v>335</v>
      </c>
      <c r="F375" s="50" t="s">
        <v>335</v>
      </c>
      <c r="G375" s="50">
        <v>12</v>
      </c>
      <c r="H375" s="50">
        <v>21</v>
      </c>
      <c r="I375" s="50">
        <v>54.9</v>
      </c>
      <c r="J375" s="50">
        <v>4</v>
      </c>
      <c r="K375" s="50">
        <v>28</v>
      </c>
      <c r="L375" s="50">
        <v>22</v>
      </c>
      <c r="M375" s="27" t="s">
        <v>1175</v>
      </c>
      <c r="N375" s="27" t="s">
        <v>1175</v>
      </c>
      <c r="AD375" s="1"/>
    </row>
    <row r="376" spans="4:30">
      <c r="D376" s="50"/>
      <c r="E376" s="50" t="s">
        <v>562</v>
      </c>
      <c r="F376" s="50" t="s">
        <v>562</v>
      </c>
      <c r="G376" s="50">
        <v>17</v>
      </c>
      <c r="H376" s="50">
        <v>1</v>
      </c>
      <c r="I376" s="50">
        <v>12.6</v>
      </c>
      <c r="J376" s="50">
        <v>-30</v>
      </c>
      <c r="K376" s="50">
        <v>-6</v>
      </c>
      <c r="L376" s="50">
        <v>-42</v>
      </c>
      <c r="M376" s="27" t="s">
        <v>1176</v>
      </c>
      <c r="N376" s="27" t="s">
        <v>1771</v>
      </c>
      <c r="AD376" s="1"/>
    </row>
    <row r="377" spans="4:30">
      <c r="D377" s="50"/>
      <c r="E377" s="50" t="s">
        <v>300</v>
      </c>
      <c r="F377" s="50" t="s">
        <v>300</v>
      </c>
      <c r="G377" s="50">
        <v>13</v>
      </c>
      <c r="H377" s="50">
        <v>15</v>
      </c>
      <c r="I377" s="50">
        <v>49</v>
      </c>
      <c r="J377" s="50">
        <v>42</v>
      </c>
      <c r="K377" s="50">
        <v>1</v>
      </c>
      <c r="L377" s="50">
        <v>59</v>
      </c>
      <c r="M377" s="27" t="s">
        <v>1177</v>
      </c>
      <c r="N377" s="27" t="s">
        <v>1177</v>
      </c>
      <c r="AD377" s="1"/>
    </row>
    <row r="378" spans="4:30">
      <c r="D378" s="50"/>
      <c r="E378" s="50" t="s">
        <v>334</v>
      </c>
      <c r="F378" s="50" t="s">
        <v>334</v>
      </c>
      <c r="G378" s="50">
        <v>12</v>
      </c>
      <c r="H378" s="50">
        <v>56</v>
      </c>
      <c r="I378" s="50">
        <v>43.8</v>
      </c>
      <c r="J378" s="50">
        <v>21</v>
      </c>
      <c r="K378" s="50">
        <v>40</v>
      </c>
      <c r="L378" s="50">
        <v>59</v>
      </c>
      <c r="M378" s="27" t="s">
        <v>1178</v>
      </c>
      <c r="N378" s="27" t="s">
        <v>1178</v>
      </c>
      <c r="AD378" s="1"/>
    </row>
    <row r="379" spans="4:30">
      <c r="D379" s="50"/>
      <c r="E379" s="50" t="s">
        <v>383</v>
      </c>
      <c r="F379" s="50" t="s">
        <v>383</v>
      </c>
      <c r="G379" s="50">
        <v>11</v>
      </c>
      <c r="H379" s="50">
        <v>18</v>
      </c>
      <c r="I379" s="50">
        <v>55.6</v>
      </c>
      <c r="J379" s="50">
        <v>13</v>
      </c>
      <c r="K379" s="50">
        <v>5</v>
      </c>
      <c r="L379" s="50">
        <v>27</v>
      </c>
      <c r="M379" s="27" t="s">
        <v>1179</v>
      </c>
      <c r="N379" s="27" t="s">
        <v>1179</v>
      </c>
      <c r="P379" s="49"/>
      <c r="Q379" s="48"/>
      <c r="R379" s="48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4:30">
      <c r="D380" s="50"/>
      <c r="E380" s="50" t="s">
        <v>384</v>
      </c>
      <c r="F380" s="50" t="s">
        <v>384</v>
      </c>
      <c r="G380" s="50">
        <v>11</v>
      </c>
      <c r="H380" s="50">
        <v>20</v>
      </c>
      <c r="I380" s="50">
        <v>15.1</v>
      </c>
      <c r="J380" s="50">
        <v>12</v>
      </c>
      <c r="K380" s="50">
        <v>59</v>
      </c>
      <c r="L380" s="50">
        <v>24</v>
      </c>
      <c r="M380" s="27" t="s">
        <v>1180</v>
      </c>
      <c r="N380" s="27" t="s">
        <v>1180</v>
      </c>
      <c r="AD380" s="1"/>
    </row>
    <row r="381" spans="4:30">
      <c r="D381" s="50"/>
      <c r="E381" s="50" t="s">
        <v>513</v>
      </c>
      <c r="F381" s="50" t="s">
        <v>513</v>
      </c>
      <c r="G381" s="50">
        <v>12</v>
      </c>
      <c r="H381" s="50">
        <v>39</v>
      </c>
      <c r="I381" s="50">
        <v>28</v>
      </c>
      <c r="J381" s="50">
        <v>-26</v>
      </c>
      <c r="K381" s="50">
        <v>-44</v>
      </c>
      <c r="L381" s="50">
        <v>-32</v>
      </c>
      <c r="M381" s="27" t="s">
        <v>1181</v>
      </c>
      <c r="N381" s="27" t="s">
        <v>1181</v>
      </c>
      <c r="AD381" s="1"/>
    </row>
    <row r="382" spans="4:30">
      <c r="D382" s="50"/>
      <c r="E382" s="50" t="s">
        <v>566</v>
      </c>
      <c r="F382" s="50" t="s">
        <v>566</v>
      </c>
      <c r="G382" s="50">
        <v>18</v>
      </c>
      <c r="H382" s="50">
        <v>31</v>
      </c>
      <c r="I382" s="50">
        <v>23.2</v>
      </c>
      <c r="J382" s="50">
        <v>-32</v>
      </c>
      <c r="K382" s="50">
        <v>-20</v>
      </c>
      <c r="L382" s="50">
        <v>-51</v>
      </c>
      <c r="M382" s="27" t="s">
        <v>1182</v>
      </c>
      <c r="N382" s="27" t="s">
        <v>1771</v>
      </c>
      <c r="P382" s="56"/>
      <c r="U382" s="53"/>
      <c r="V382" s="53"/>
      <c r="W382" s="53"/>
      <c r="X382" s="53"/>
      <c r="Y382" s="53"/>
      <c r="Z382" s="53"/>
      <c r="AA382" s="53"/>
      <c r="AB382" s="53"/>
      <c r="AC382" s="53"/>
      <c r="AD382" s="1"/>
    </row>
    <row r="383" spans="4:30">
      <c r="D383" s="50"/>
      <c r="E383" s="50" t="s">
        <v>567</v>
      </c>
      <c r="F383" s="50" t="s">
        <v>567</v>
      </c>
      <c r="G383" s="50">
        <v>18</v>
      </c>
      <c r="H383" s="50">
        <v>43</v>
      </c>
      <c r="I383" s="50">
        <v>12.7</v>
      </c>
      <c r="J383" s="50">
        <v>-32</v>
      </c>
      <c r="K383" s="50">
        <v>-17</v>
      </c>
      <c r="L383" s="50">
        <v>-29</v>
      </c>
      <c r="M383" s="27" t="s">
        <v>1183</v>
      </c>
      <c r="N383" s="27" t="s">
        <v>1771</v>
      </c>
      <c r="P383" s="56"/>
      <c r="U383" s="53"/>
      <c r="V383" s="53"/>
      <c r="W383" s="53"/>
      <c r="X383" s="53"/>
      <c r="Y383" s="53"/>
      <c r="Z383" s="53"/>
      <c r="AA383" s="53"/>
      <c r="AB383" s="53"/>
      <c r="AC383" s="53"/>
      <c r="AD383" s="1"/>
    </row>
    <row r="384" spans="4:30">
      <c r="D384" s="50"/>
      <c r="E384" s="50" t="s">
        <v>1618</v>
      </c>
      <c r="F384" s="50" t="s">
        <v>1618</v>
      </c>
      <c r="G384" s="50">
        <v>19</v>
      </c>
      <c r="H384" s="50">
        <v>53</v>
      </c>
      <c r="I384" s="50">
        <v>46.1</v>
      </c>
      <c r="J384" s="50">
        <v>18</v>
      </c>
      <c r="K384" s="50">
        <v>46</v>
      </c>
      <c r="L384" s="50">
        <v>44</v>
      </c>
      <c r="M384" s="27" t="s">
        <v>1619</v>
      </c>
      <c r="N384" s="27" t="s">
        <v>1619</v>
      </c>
      <c r="P384" s="56"/>
      <c r="U384" s="53"/>
      <c r="V384" s="53"/>
      <c r="W384" s="53"/>
      <c r="X384" s="53"/>
      <c r="Y384" s="53"/>
      <c r="Z384" s="53"/>
      <c r="AA384" s="53"/>
      <c r="AB384" s="53"/>
      <c r="AC384" s="53"/>
      <c r="AD384" s="1"/>
    </row>
    <row r="385" spans="4:30">
      <c r="D385" s="50"/>
      <c r="E385" s="50" t="s">
        <v>618</v>
      </c>
      <c r="F385" s="50" t="s">
        <v>618</v>
      </c>
      <c r="G385" s="50">
        <v>20</v>
      </c>
      <c r="H385" s="50">
        <v>53</v>
      </c>
      <c r="I385" s="50">
        <v>27.9</v>
      </c>
      <c r="J385" s="50">
        <v>-12</v>
      </c>
      <c r="K385" s="50">
        <v>-32</v>
      </c>
      <c r="L385" s="50">
        <v>-11</v>
      </c>
      <c r="M385" s="27" t="s">
        <v>1184</v>
      </c>
      <c r="N385" s="27" t="s">
        <v>1184</v>
      </c>
      <c r="P385" s="56"/>
      <c r="U385" s="53"/>
      <c r="V385" s="53"/>
      <c r="W385" s="53"/>
      <c r="X385" s="53"/>
      <c r="Y385" s="53"/>
      <c r="Z385" s="53"/>
      <c r="AA385" s="53"/>
      <c r="AB385" s="53"/>
      <c r="AC385" s="53"/>
      <c r="AD385" s="1"/>
    </row>
    <row r="386" spans="4:30">
      <c r="D386" s="50"/>
      <c r="E386" s="50" t="s">
        <v>619</v>
      </c>
      <c r="F386" s="50" t="s">
        <v>619</v>
      </c>
      <c r="G386" s="50">
        <v>20</v>
      </c>
      <c r="H386" s="50">
        <v>58</v>
      </c>
      <c r="I386" s="50">
        <v>56</v>
      </c>
      <c r="J386" s="50">
        <v>-12</v>
      </c>
      <c r="K386" s="50">
        <v>-38</v>
      </c>
      <c r="L386" s="50">
        <v>-7</v>
      </c>
      <c r="M386" s="27" t="s">
        <v>1185</v>
      </c>
      <c r="N386" s="27" t="s">
        <v>1185</v>
      </c>
      <c r="P386" s="56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1"/>
    </row>
    <row r="387" spans="4:30">
      <c r="D387" s="50"/>
      <c r="E387" s="50" t="s">
        <v>1914</v>
      </c>
      <c r="F387" s="50" t="s">
        <v>1914</v>
      </c>
      <c r="G387" s="50">
        <v>1</v>
      </c>
      <c r="H387" s="50">
        <v>36</v>
      </c>
      <c r="I387" s="50">
        <v>41.7</v>
      </c>
      <c r="J387" s="50">
        <v>15</v>
      </c>
      <c r="K387" s="50">
        <v>47</v>
      </c>
      <c r="L387" s="50">
        <v>0</v>
      </c>
      <c r="M387" s="27" t="s">
        <v>1915</v>
      </c>
      <c r="N387" s="27" t="s">
        <v>1916</v>
      </c>
      <c r="P387" s="56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1"/>
    </row>
    <row r="388" spans="4:30">
      <c r="D388" s="50"/>
      <c r="E388" s="50" t="s">
        <v>620</v>
      </c>
      <c r="F388" s="50" t="s">
        <v>620</v>
      </c>
      <c r="G388" s="50">
        <v>20</v>
      </c>
      <c r="H388" s="50">
        <v>6</v>
      </c>
      <c r="I388" s="50">
        <v>4.8</v>
      </c>
      <c r="J388" s="50">
        <v>-21</v>
      </c>
      <c r="K388" s="50">
        <v>-55</v>
      </c>
      <c r="L388" s="50">
        <v>-15</v>
      </c>
      <c r="M388" s="27" t="s">
        <v>1186</v>
      </c>
      <c r="N388" s="27" t="s">
        <v>1186</v>
      </c>
      <c r="P388" s="56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1"/>
    </row>
    <row r="389" spans="4:30">
      <c r="D389" s="50"/>
      <c r="E389" s="50" t="s">
        <v>2015</v>
      </c>
      <c r="F389" s="50" t="s">
        <v>2015</v>
      </c>
      <c r="G389" s="50">
        <v>1</v>
      </c>
      <c r="H389" s="50">
        <v>42</v>
      </c>
      <c r="I389" s="50">
        <v>22</v>
      </c>
      <c r="J389" s="50">
        <v>51</v>
      </c>
      <c r="K389" s="50">
        <v>34</v>
      </c>
      <c r="L389" s="50">
        <v>50</v>
      </c>
      <c r="M389" s="27" t="s">
        <v>2016</v>
      </c>
      <c r="N389" s="27" t="s">
        <v>1587</v>
      </c>
      <c r="P389" s="56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1"/>
    </row>
    <row r="390" spans="4:30">
      <c r="D390" s="50"/>
      <c r="E390" s="50" t="s">
        <v>1919</v>
      </c>
      <c r="F390" s="50" t="s">
        <v>1919</v>
      </c>
      <c r="G390" s="50">
        <v>2</v>
      </c>
      <c r="H390" s="50">
        <v>42</v>
      </c>
      <c r="I390" s="50">
        <v>40.799999999999997</v>
      </c>
      <c r="J390" s="50">
        <v>0</v>
      </c>
      <c r="K390" s="50">
        <v>0</v>
      </c>
      <c r="L390" s="50">
        <v>-46</v>
      </c>
      <c r="M390" s="27" t="s">
        <v>1917</v>
      </c>
      <c r="N390" s="27" t="s">
        <v>1918</v>
      </c>
      <c r="P390" s="56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1"/>
    </row>
    <row r="391" spans="4:30">
      <c r="D391" s="50"/>
      <c r="E391" s="50" t="s">
        <v>2194</v>
      </c>
      <c r="F391" s="50" t="s">
        <v>2194</v>
      </c>
      <c r="G391" s="50">
        <v>5</v>
      </c>
      <c r="H391" s="50">
        <v>46</v>
      </c>
      <c r="I391" s="50">
        <v>45.8</v>
      </c>
      <c r="J391" s="50">
        <v>0</v>
      </c>
      <c r="K391" s="50">
        <v>4</v>
      </c>
      <c r="L391" s="50">
        <v>10</v>
      </c>
      <c r="M391" s="27" t="s">
        <v>2195</v>
      </c>
      <c r="N391" s="27" t="s">
        <v>2196</v>
      </c>
      <c r="P391" s="56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1"/>
    </row>
    <row r="392" spans="4:30">
      <c r="D392" s="50"/>
      <c r="E392" s="50" t="s">
        <v>2226</v>
      </c>
      <c r="F392" s="50" t="s">
        <v>2226</v>
      </c>
      <c r="G392" s="50">
        <v>5</v>
      </c>
      <c r="H392" s="50">
        <v>24</v>
      </c>
      <c r="I392" s="50">
        <v>10.6</v>
      </c>
      <c r="J392" s="50">
        <v>-24</v>
      </c>
      <c r="K392" s="50">
        <v>-31</v>
      </c>
      <c r="L392" s="50">
        <v>-25</v>
      </c>
      <c r="M392" s="27" t="s">
        <v>2227</v>
      </c>
      <c r="N392" s="27" t="s">
        <v>2228</v>
      </c>
      <c r="P392" s="56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1"/>
    </row>
    <row r="393" spans="4:30">
      <c r="D393" s="50"/>
      <c r="E393" s="50" t="s">
        <v>563</v>
      </c>
      <c r="F393" s="50" t="s">
        <v>563</v>
      </c>
      <c r="G393" s="50">
        <v>16</v>
      </c>
      <c r="H393" s="50">
        <v>17</v>
      </c>
      <c r="I393" s="50">
        <v>2.5</v>
      </c>
      <c r="J393" s="50">
        <v>-22</v>
      </c>
      <c r="K393" s="50">
        <v>-58</v>
      </c>
      <c r="L393" s="50">
        <v>-28</v>
      </c>
      <c r="M393" s="27" t="s">
        <v>1187</v>
      </c>
      <c r="N393" s="27" t="s">
        <v>1771</v>
      </c>
      <c r="P393" s="56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1"/>
    </row>
    <row r="394" spans="4:30">
      <c r="D394" s="50"/>
      <c r="E394" s="50" t="s">
        <v>258</v>
      </c>
      <c r="F394" s="50" t="s">
        <v>258</v>
      </c>
      <c r="G394" s="50">
        <v>9</v>
      </c>
      <c r="H394" s="50">
        <v>35</v>
      </c>
      <c r="I394" s="50">
        <v>33.5</v>
      </c>
      <c r="J394" s="50">
        <v>69</v>
      </c>
      <c r="K394" s="50">
        <v>4</v>
      </c>
      <c r="L394" s="50">
        <v>2</v>
      </c>
      <c r="M394" s="27" t="s">
        <v>1188</v>
      </c>
      <c r="N394" s="27" t="s">
        <v>1188</v>
      </c>
      <c r="P394" s="56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1"/>
    </row>
    <row r="395" spans="4:30">
      <c r="D395" s="50"/>
      <c r="E395" s="50" t="s">
        <v>512</v>
      </c>
      <c r="F395" s="50" t="s">
        <v>512</v>
      </c>
      <c r="G395" s="50">
        <v>13</v>
      </c>
      <c r="H395" s="50">
        <v>37</v>
      </c>
      <c r="I395" s="50">
        <v>0.2</v>
      </c>
      <c r="J395" s="50">
        <v>-29</v>
      </c>
      <c r="K395" s="50">
        <v>-52</v>
      </c>
      <c r="L395" s="50">
        <v>-2</v>
      </c>
      <c r="M395" s="27" t="s">
        <v>1189</v>
      </c>
      <c r="N395" s="27" t="s">
        <v>1189</v>
      </c>
      <c r="P395" s="56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1"/>
    </row>
    <row r="396" spans="4:30">
      <c r="D396" s="50"/>
      <c r="E396" s="50" t="s">
        <v>339</v>
      </c>
      <c r="F396" s="50" t="s">
        <v>339</v>
      </c>
      <c r="G396" s="50">
        <v>12</v>
      </c>
      <c r="H396" s="50">
        <v>25</v>
      </c>
      <c r="I396" s="50">
        <v>3.6</v>
      </c>
      <c r="J396" s="50">
        <v>12</v>
      </c>
      <c r="K396" s="50">
        <v>53</v>
      </c>
      <c r="L396" s="50">
        <v>13</v>
      </c>
      <c r="M396" s="27" t="s">
        <v>1190</v>
      </c>
      <c r="N396" s="27" t="s">
        <v>1190</v>
      </c>
      <c r="P396" s="56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1"/>
    </row>
    <row r="397" spans="4:30">
      <c r="D397" s="50"/>
      <c r="E397" s="50" t="s">
        <v>337</v>
      </c>
      <c r="F397" s="50" t="s">
        <v>337</v>
      </c>
      <c r="G397" s="50">
        <v>12</v>
      </c>
      <c r="H397" s="50">
        <v>26</v>
      </c>
      <c r="I397" s="50">
        <v>11.5</v>
      </c>
      <c r="J397" s="50">
        <v>12</v>
      </c>
      <c r="K397" s="50">
        <v>56</v>
      </c>
      <c r="L397" s="50">
        <v>47</v>
      </c>
      <c r="M397" s="27" t="s">
        <v>1191</v>
      </c>
      <c r="N397" s="27" t="s">
        <v>1191</v>
      </c>
      <c r="P397" s="56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1"/>
    </row>
    <row r="398" spans="4:30">
      <c r="D398" s="50"/>
      <c r="E398" s="50" t="s">
        <v>338</v>
      </c>
      <c r="F398" s="50" t="s">
        <v>338</v>
      </c>
      <c r="G398" s="50">
        <v>12</v>
      </c>
      <c r="H398" s="50">
        <v>30</v>
      </c>
      <c r="I398" s="50">
        <v>49.4</v>
      </c>
      <c r="J398" s="50">
        <v>12</v>
      </c>
      <c r="K398" s="50">
        <v>23</v>
      </c>
      <c r="L398" s="50">
        <v>26</v>
      </c>
      <c r="M398" s="27" t="s">
        <v>1192</v>
      </c>
      <c r="N398" s="27" t="s">
        <v>1192</v>
      </c>
      <c r="P398" s="56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1"/>
    </row>
    <row r="399" spans="4:30">
      <c r="D399" s="50"/>
      <c r="E399" s="50" t="s">
        <v>449</v>
      </c>
      <c r="F399" s="50" t="s">
        <v>449</v>
      </c>
      <c r="G399" s="50">
        <v>17</v>
      </c>
      <c r="H399" s="50">
        <v>17</v>
      </c>
      <c r="I399" s="50">
        <v>7.3</v>
      </c>
      <c r="J399" s="50">
        <v>43</v>
      </c>
      <c r="K399" s="50">
        <v>8</v>
      </c>
      <c r="L399" s="50">
        <v>13</v>
      </c>
      <c r="M399" s="27" t="s">
        <v>1193</v>
      </c>
      <c r="N399" s="27" t="s">
        <v>1193</v>
      </c>
      <c r="P399" s="56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1"/>
    </row>
    <row r="400" spans="4:30">
      <c r="D400" s="50"/>
      <c r="E400" s="50" t="s">
        <v>302</v>
      </c>
      <c r="F400" s="50" t="s">
        <v>302</v>
      </c>
      <c r="G400" s="50">
        <v>12</v>
      </c>
      <c r="H400" s="50">
        <v>50</v>
      </c>
      <c r="I400" s="50">
        <v>53.1</v>
      </c>
      <c r="J400" s="50">
        <v>41</v>
      </c>
      <c r="K400" s="50">
        <v>7</v>
      </c>
      <c r="L400" s="50">
        <v>17</v>
      </c>
      <c r="M400" s="27" t="s">
        <v>1194</v>
      </c>
      <c r="N400" s="27" t="s">
        <v>1194</v>
      </c>
      <c r="P400" s="56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1"/>
    </row>
    <row r="401" spans="4:30">
      <c r="D401" s="50"/>
      <c r="E401" s="50" t="s">
        <v>387</v>
      </c>
      <c r="F401" s="50" t="s">
        <v>387</v>
      </c>
      <c r="G401" s="50">
        <v>10</v>
      </c>
      <c r="H401" s="50">
        <v>43</v>
      </c>
      <c r="I401" s="50">
        <v>57.8</v>
      </c>
      <c r="J401" s="50">
        <v>11</v>
      </c>
      <c r="K401" s="50">
        <v>42</v>
      </c>
      <c r="L401" s="50">
        <v>12</v>
      </c>
      <c r="M401" s="27" t="s">
        <v>1195</v>
      </c>
      <c r="N401" s="27" t="s">
        <v>1195</v>
      </c>
      <c r="P401" s="56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1"/>
    </row>
    <row r="402" spans="4:30">
      <c r="D402" s="50"/>
      <c r="E402" s="50" t="s">
        <v>385</v>
      </c>
      <c r="F402" s="50" t="s">
        <v>385</v>
      </c>
      <c r="G402" s="50">
        <v>10</v>
      </c>
      <c r="H402" s="50">
        <v>46</v>
      </c>
      <c r="I402" s="50">
        <v>45.8</v>
      </c>
      <c r="J402" s="50">
        <v>11</v>
      </c>
      <c r="K402" s="50">
        <v>49</v>
      </c>
      <c r="L402" s="50">
        <v>12</v>
      </c>
      <c r="M402" s="27" t="s">
        <v>1196</v>
      </c>
      <c r="N402" s="27" t="s">
        <v>1196</v>
      </c>
      <c r="P402" s="56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1"/>
    </row>
    <row r="403" spans="4:30">
      <c r="D403" s="50"/>
      <c r="E403" s="50" t="s">
        <v>296</v>
      </c>
      <c r="F403" s="50" t="s">
        <v>296</v>
      </c>
      <c r="G403" s="50">
        <v>11</v>
      </c>
      <c r="H403" s="50">
        <v>14</v>
      </c>
      <c r="I403" s="50">
        <v>47.7</v>
      </c>
      <c r="J403" s="50">
        <v>55</v>
      </c>
      <c r="K403" s="50">
        <v>1</v>
      </c>
      <c r="L403" s="50">
        <v>10</v>
      </c>
      <c r="M403" s="27" t="s">
        <v>1197</v>
      </c>
      <c r="N403" s="27" t="s">
        <v>1197</v>
      </c>
      <c r="P403" s="56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1"/>
    </row>
    <row r="404" spans="4:30">
      <c r="D404" s="50"/>
      <c r="E404" s="50" t="s">
        <v>507</v>
      </c>
      <c r="F404" s="50" t="s">
        <v>507</v>
      </c>
      <c r="G404" s="50">
        <v>12</v>
      </c>
      <c r="H404" s="50">
        <v>13</v>
      </c>
      <c r="I404" s="50">
        <v>47.8</v>
      </c>
      <c r="J404" s="50">
        <v>14</v>
      </c>
      <c r="K404" s="50">
        <v>53</v>
      </c>
      <c r="L404" s="50">
        <v>58</v>
      </c>
      <c r="M404" s="27" t="s">
        <v>1198</v>
      </c>
      <c r="N404" s="27" t="s">
        <v>1198</v>
      </c>
      <c r="P404" s="56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1"/>
    </row>
    <row r="405" spans="4:30">
      <c r="D405" s="50"/>
      <c r="E405" s="50" t="s">
        <v>340</v>
      </c>
      <c r="F405" s="50" t="s">
        <v>340</v>
      </c>
      <c r="G405" s="50">
        <v>12</v>
      </c>
      <c r="H405" s="50">
        <v>18</v>
      </c>
      <c r="I405" s="50">
        <v>49.3</v>
      </c>
      <c r="J405" s="50">
        <v>14</v>
      </c>
      <c r="K405" s="50">
        <v>25</v>
      </c>
      <c r="L405" s="50">
        <v>3</v>
      </c>
      <c r="M405" s="27" t="s">
        <v>1199</v>
      </c>
      <c r="N405" s="27" t="s">
        <v>1199</v>
      </c>
      <c r="P405" s="56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1"/>
    </row>
    <row r="406" spans="4:30">
      <c r="D406" s="50"/>
      <c r="E406" s="50" t="s">
        <v>396</v>
      </c>
      <c r="F406" s="50" t="s">
        <v>396</v>
      </c>
      <c r="G406" s="50">
        <v>12</v>
      </c>
      <c r="H406" s="50">
        <v>22</v>
      </c>
      <c r="I406" s="50">
        <v>54.9</v>
      </c>
      <c r="J406" s="50">
        <v>15</v>
      </c>
      <c r="K406" s="50">
        <v>49</v>
      </c>
      <c r="L406" s="50">
        <v>22</v>
      </c>
      <c r="M406" s="27" t="s">
        <v>1200</v>
      </c>
      <c r="N406" s="27" t="s">
        <v>1200</v>
      </c>
      <c r="P406" s="56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1"/>
    </row>
    <row r="407" spans="4:30">
      <c r="D407" s="50"/>
      <c r="E407" s="50" t="s">
        <v>293</v>
      </c>
      <c r="F407" s="50" t="s">
        <v>293</v>
      </c>
      <c r="G407" s="50">
        <v>14</v>
      </c>
      <c r="H407" s="50">
        <v>3</v>
      </c>
      <c r="I407" s="50">
        <v>12.4</v>
      </c>
      <c r="J407" s="50">
        <v>54</v>
      </c>
      <c r="K407" s="50">
        <v>20</v>
      </c>
      <c r="L407" s="50">
        <v>55</v>
      </c>
      <c r="M407" s="27" t="s">
        <v>1201</v>
      </c>
      <c r="N407" s="27" t="s">
        <v>1201</v>
      </c>
      <c r="P407" s="56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1"/>
    </row>
    <row r="408" spans="4:30">
      <c r="D408" s="50"/>
      <c r="E408" s="50" t="s">
        <v>415</v>
      </c>
      <c r="F408" s="50" t="s">
        <v>415</v>
      </c>
      <c r="G408" s="50">
        <v>15</v>
      </c>
      <c r="H408" s="50">
        <v>6</v>
      </c>
      <c r="I408" s="50">
        <v>29.4</v>
      </c>
      <c r="J408" s="50">
        <v>55</v>
      </c>
      <c r="K408" s="50">
        <v>45</v>
      </c>
      <c r="L408" s="50">
        <v>49</v>
      </c>
      <c r="M408" s="27" t="s">
        <v>1202</v>
      </c>
      <c r="N408" s="27" t="s">
        <v>1202</v>
      </c>
      <c r="P408" s="56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1"/>
    </row>
    <row r="409" spans="4:30">
      <c r="D409" s="50"/>
      <c r="E409" s="50" t="s">
        <v>2092</v>
      </c>
      <c r="F409" s="50" t="s">
        <v>2092</v>
      </c>
      <c r="G409" s="50">
        <v>1</v>
      </c>
      <c r="H409" s="50">
        <v>33</v>
      </c>
      <c r="I409" s="50">
        <v>21.7</v>
      </c>
      <c r="J409" s="50">
        <v>60</v>
      </c>
      <c r="K409" s="50">
        <v>39</v>
      </c>
      <c r="L409" s="50">
        <v>29</v>
      </c>
      <c r="M409" s="27" t="s">
        <v>2093</v>
      </c>
      <c r="N409" s="27" t="s">
        <v>2094</v>
      </c>
      <c r="P409" s="56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1"/>
    </row>
    <row r="410" spans="4:30">
      <c r="D410" s="50"/>
      <c r="E410" s="50" t="s">
        <v>511</v>
      </c>
      <c r="F410" s="50" t="s">
        <v>511</v>
      </c>
      <c r="G410" s="50">
        <v>12</v>
      </c>
      <c r="H410" s="50">
        <v>39</v>
      </c>
      <c r="I410" s="50">
        <v>59.3</v>
      </c>
      <c r="J410" s="50">
        <v>-11</v>
      </c>
      <c r="K410" s="50">
        <v>-37</v>
      </c>
      <c r="L410" s="50">
        <v>-21</v>
      </c>
      <c r="M410" s="27" t="s">
        <v>1203</v>
      </c>
      <c r="N410" s="27" t="s">
        <v>1203</v>
      </c>
      <c r="P410" s="56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1"/>
    </row>
    <row r="411" spans="4:30">
      <c r="D411" s="50"/>
      <c r="E411" s="50" t="s">
        <v>386</v>
      </c>
      <c r="F411" s="50" t="s">
        <v>386</v>
      </c>
      <c r="G411" s="50">
        <v>10</v>
      </c>
      <c r="H411" s="50">
        <v>47</v>
      </c>
      <c r="I411" s="50">
        <v>49.5</v>
      </c>
      <c r="J411" s="50">
        <v>12</v>
      </c>
      <c r="K411" s="50">
        <v>34</v>
      </c>
      <c r="L411" s="50">
        <v>52</v>
      </c>
      <c r="M411" s="27" t="s">
        <v>1204</v>
      </c>
      <c r="N411" s="27" t="s">
        <v>1204</v>
      </c>
      <c r="P411" s="56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1"/>
    </row>
    <row r="412" spans="4:30">
      <c r="D412" s="50"/>
      <c r="E412" s="50" t="s">
        <v>298</v>
      </c>
      <c r="F412" s="50" t="s">
        <v>298</v>
      </c>
      <c r="G412" s="50">
        <v>12</v>
      </c>
      <c r="H412" s="50">
        <v>18</v>
      </c>
      <c r="I412" s="50">
        <v>57.8</v>
      </c>
      <c r="J412" s="50">
        <v>47</v>
      </c>
      <c r="K412" s="50">
        <v>18</v>
      </c>
      <c r="L412" s="50">
        <v>25</v>
      </c>
      <c r="M412" s="27" t="s">
        <v>1205</v>
      </c>
      <c r="N412" s="27" t="s">
        <v>1205</v>
      </c>
      <c r="P412" s="56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1"/>
    </row>
    <row r="413" spans="4:30">
      <c r="D413" s="50"/>
      <c r="E413" s="50" t="s">
        <v>473</v>
      </c>
      <c r="F413" s="50" t="s">
        <v>473</v>
      </c>
      <c r="G413" s="50">
        <v>16</v>
      </c>
      <c r="H413" s="50">
        <v>32</v>
      </c>
      <c r="I413" s="50">
        <v>31.9</v>
      </c>
      <c r="J413" s="50">
        <v>-13</v>
      </c>
      <c r="K413" s="50">
        <v>-3</v>
      </c>
      <c r="L413" s="50">
        <v>-11</v>
      </c>
      <c r="M413" s="27" t="s">
        <v>1206</v>
      </c>
      <c r="N413" s="27" t="s">
        <v>1206</v>
      </c>
      <c r="P413" s="56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1"/>
    </row>
    <row r="414" spans="4:30">
      <c r="D414" s="50"/>
      <c r="E414" s="50" t="s">
        <v>295</v>
      </c>
      <c r="F414" s="50" t="s">
        <v>295</v>
      </c>
      <c r="G414" s="50">
        <v>11</v>
      </c>
      <c r="H414" s="50">
        <v>11</v>
      </c>
      <c r="I414" s="50">
        <v>29.4</v>
      </c>
      <c r="J414" s="50">
        <v>55</v>
      </c>
      <c r="K414" s="50">
        <v>40</v>
      </c>
      <c r="L414" s="50">
        <v>22</v>
      </c>
      <c r="M414" s="27" t="s">
        <v>1207</v>
      </c>
      <c r="N414" s="27" t="s">
        <v>1207</v>
      </c>
      <c r="P414" s="56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1"/>
    </row>
    <row r="415" spans="4:30">
      <c r="D415" s="50"/>
      <c r="E415" s="50" t="s">
        <v>297</v>
      </c>
      <c r="F415" s="50" t="s">
        <v>297</v>
      </c>
      <c r="G415" s="50">
        <v>11</v>
      </c>
      <c r="H415" s="50">
        <v>57</v>
      </c>
      <c r="I415" s="50">
        <v>33.5</v>
      </c>
      <c r="J415" s="50">
        <v>53</v>
      </c>
      <c r="K415" s="50">
        <v>22</v>
      </c>
      <c r="L415" s="50">
        <v>25</v>
      </c>
      <c r="M415" s="27" t="s">
        <v>1208</v>
      </c>
      <c r="N415" s="27" t="s">
        <v>1208</v>
      </c>
      <c r="P415" s="56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1"/>
    </row>
    <row r="416" spans="4:30">
      <c r="D416" s="21" t="s">
        <v>57</v>
      </c>
      <c r="E416" s="21" t="s">
        <v>687</v>
      </c>
      <c r="F416" s="21" t="s">
        <v>687</v>
      </c>
      <c r="G416" s="21" t="s">
        <v>102</v>
      </c>
      <c r="H416" s="21" t="s">
        <v>57</v>
      </c>
      <c r="I416" s="21" t="s">
        <v>57</v>
      </c>
      <c r="J416" s="21" t="s">
        <v>102</v>
      </c>
      <c r="K416" s="21" t="s">
        <v>802</v>
      </c>
      <c r="L416" s="21" t="s">
        <v>803</v>
      </c>
      <c r="M416" s="21" t="s">
        <v>1216</v>
      </c>
      <c r="N416" s="21" t="s">
        <v>802</v>
      </c>
      <c r="P416" s="56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1"/>
    </row>
    <row r="417" spans="4:30">
      <c r="D417" s="21" t="s">
        <v>58</v>
      </c>
      <c r="E417" s="21" t="s">
        <v>688</v>
      </c>
      <c r="F417" s="21" t="s">
        <v>688</v>
      </c>
      <c r="G417" s="21" t="s">
        <v>102</v>
      </c>
      <c r="H417" s="21" t="s">
        <v>58</v>
      </c>
      <c r="I417" s="21" t="s">
        <v>58</v>
      </c>
      <c r="J417" s="21" t="s">
        <v>102</v>
      </c>
      <c r="K417" s="21" t="s">
        <v>804</v>
      </c>
      <c r="L417" s="21" t="s">
        <v>805</v>
      </c>
      <c r="M417" s="21" t="s">
        <v>1217</v>
      </c>
      <c r="N417" s="21" t="s">
        <v>804</v>
      </c>
      <c r="P417" s="56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1"/>
    </row>
    <row r="418" spans="4:30">
      <c r="D418" s="23" t="s">
        <v>13</v>
      </c>
      <c r="E418" s="23" t="s">
        <v>689</v>
      </c>
      <c r="F418" s="23" t="s">
        <v>689</v>
      </c>
      <c r="G418" s="23" t="s">
        <v>103</v>
      </c>
      <c r="H418" s="23" t="s">
        <v>346</v>
      </c>
      <c r="I418" s="23" t="s">
        <v>346</v>
      </c>
      <c r="J418" s="23" t="s">
        <v>103</v>
      </c>
      <c r="K418" s="23" t="s">
        <v>346</v>
      </c>
      <c r="L418" s="23" t="s">
        <v>346</v>
      </c>
      <c r="M418" s="23" t="s">
        <v>103</v>
      </c>
      <c r="N418" s="23" t="s">
        <v>346</v>
      </c>
      <c r="S418" s="53"/>
      <c r="T418" s="53"/>
      <c r="AD418" s="1"/>
    </row>
    <row r="419" spans="4:30">
      <c r="D419" s="50"/>
      <c r="E419" s="50" t="s">
        <v>2081</v>
      </c>
      <c r="F419" s="50" t="s">
        <v>2081</v>
      </c>
      <c r="G419" s="50">
        <v>0</v>
      </c>
      <c r="H419" s="50">
        <v>13</v>
      </c>
      <c r="I419" s="50">
        <v>1</v>
      </c>
      <c r="J419" s="50">
        <v>72</v>
      </c>
      <c r="K419" s="50">
        <v>31</v>
      </c>
      <c r="L419" s="50">
        <v>21</v>
      </c>
      <c r="M419" s="27" t="s">
        <v>2082</v>
      </c>
      <c r="N419" s="50" t="s">
        <v>1997</v>
      </c>
      <c r="S419" s="53"/>
      <c r="T419" s="53"/>
      <c r="AD419" s="1"/>
    </row>
    <row r="420" spans="4:30">
      <c r="D420" s="92"/>
      <c r="E420" s="50" t="s">
        <v>1773</v>
      </c>
      <c r="F420" s="50" t="s">
        <v>1773</v>
      </c>
      <c r="G420" s="50">
        <v>0</v>
      </c>
      <c r="H420" s="50">
        <v>29</v>
      </c>
      <c r="I420" s="50">
        <v>14.9</v>
      </c>
      <c r="J420" s="50">
        <v>2</v>
      </c>
      <c r="K420" s="50">
        <v>51</v>
      </c>
      <c r="L420" s="50">
        <v>54</v>
      </c>
      <c r="M420" s="50" t="s">
        <v>1778</v>
      </c>
      <c r="N420" s="50" t="s">
        <v>1774</v>
      </c>
      <c r="S420" s="53"/>
      <c r="T420" s="53"/>
      <c r="AD420" s="1"/>
    </row>
    <row r="421" spans="4:30">
      <c r="D421" s="92"/>
      <c r="E421" s="50" t="s">
        <v>1805</v>
      </c>
      <c r="F421" s="50" t="s">
        <v>1805</v>
      </c>
      <c r="G421" s="50">
        <v>0</v>
      </c>
      <c r="H421" s="50">
        <v>30</v>
      </c>
      <c r="I421" s="50">
        <v>21.8</v>
      </c>
      <c r="J421" s="50">
        <v>-33</v>
      </c>
      <c r="K421" s="50">
        <v>-14</v>
      </c>
      <c r="L421" s="50">
        <v>-42</v>
      </c>
      <c r="M421" s="50" t="s">
        <v>1806</v>
      </c>
      <c r="N421" s="50" t="s">
        <v>1807</v>
      </c>
      <c r="S421" s="53"/>
      <c r="T421" s="53"/>
      <c r="AD421" s="1"/>
    </row>
    <row r="422" spans="4:30">
      <c r="D422" s="92"/>
      <c r="E422" s="50" t="s">
        <v>1978</v>
      </c>
      <c r="F422" s="50" t="s">
        <v>1978</v>
      </c>
      <c r="G422" s="50">
        <v>0</v>
      </c>
      <c r="H422" s="50">
        <v>33</v>
      </c>
      <c r="I422" s="50">
        <v>11.7</v>
      </c>
      <c r="J422" s="50">
        <v>48</v>
      </c>
      <c r="K422" s="50">
        <v>30</v>
      </c>
      <c r="L422" s="50">
        <v>26</v>
      </c>
      <c r="M422" s="50" t="s">
        <v>1979</v>
      </c>
      <c r="N422" s="50" t="s">
        <v>1980</v>
      </c>
      <c r="AD422" s="1"/>
    </row>
    <row r="423" spans="4:30">
      <c r="D423" s="92"/>
      <c r="E423" s="50" t="s">
        <v>1775</v>
      </c>
      <c r="F423" s="50" t="s">
        <v>1775</v>
      </c>
      <c r="G423" s="50">
        <v>0</v>
      </c>
      <c r="H423" s="50">
        <v>34</v>
      </c>
      <c r="I423" s="50">
        <v>46.4</v>
      </c>
      <c r="J423" s="50">
        <v>-8</v>
      </c>
      <c r="K423" s="50">
        <v>-23</v>
      </c>
      <c r="L423" s="50">
        <v>-46</v>
      </c>
      <c r="M423" s="50" t="s">
        <v>1779</v>
      </c>
      <c r="N423" s="50" t="s">
        <v>1776</v>
      </c>
      <c r="AD423" s="1"/>
    </row>
    <row r="424" spans="4:30">
      <c r="D424" s="92"/>
      <c r="E424" s="50" t="s">
        <v>1981</v>
      </c>
      <c r="F424" s="50" t="s">
        <v>1981</v>
      </c>
      <c r="G424" s="50">
        <v>0</v>
      </c>
      <c r="H424" s="50">
        <v>38</v>
      </c>
      <c r="I424" s="50">
        <v>57.6</v>
      </c>
      <c r="J424" s="50">
        <v>48</v>
      </c>
      <c r="K424" s="50">
        <v>20</v>
      </c>
      <c r="L424" s="50">
        <v>14</v>
      </c>
      <c r="M424" s="50" t="s">
        <v>1982</v>
      </c>
      <c r="N424" s="50" t="s">
        <v>1983</v>
      </c>
      <c r="AD424" s="1"/>
    </row>
    <row r="425" spans="4:30">
      <c r="D425" s="92"/>
      <c r="E425" s="50" t="s">
        <v>1777</v>
      </c>
      <c r="F425" s="50" t="s">
        <v>1777</v>
      </c>
      <c r="G425" s="50">
        <v>0</v>
      </c>
      <c r="H425" s="50">
        <v>47</v>
      </c>
      <c r="I425" s="50">
        <v>3.3</v>
      </c>
      <c r="J425" s="50">
        <v>-11</v>
      </c>
      <c r="K425" s="50">
        <v>-52</v>
      </c>
      <c r="L425" s="50">
        <v>-17</v>
      </c>
      <c r="M425" s="50" t="s">
        <v>1781</v>
      </c>
      <c r="N425" s="50" t="s">
        <v>1780</v>
      </c>
      <c r="AD425" s="1"/>
    </row>
    <row r="426" spans="4:30">
      <c r="D426" s="92"/>
      <c r="E426" s="50" t="s">
        <v>1782</v>
      </c>
      <c r="F426" s="50" t="s">
        <v>1782</v>
      </c>
      <c r="G426" s="50">
        <v>0</v>
      </c>
      <c r="H426" s="50">
        <v>47</v>
      </c>
      <c r="I426" s="50">
        <v>8.3000000000000007</v>
      </c>
      <c r="J426" s="50">
        <v>-20</v>
      </c>
      <c r="K426" s="50">
        <v>-45</v>
      </c>
      <c r="L426" s="50">
        <v>-36</v>
      </c>
      <c r="M426" s="27" t="s">
        <v>1783</v>
      </c>
      <c r="N426" s="50" t="s">
        <v>1784</v>
      </c>
      <c r="AD426" s="1"/>
    </row>
    <row r="427" spans="4:30">
      <c r="D427" s="92"/>
      <c r="E427" s="50" t="s">
        <v>1785</v>
      </c>
      <c r="F427" s="50" t="s">
        <v>1785</v>
      </c>
      <c r="G427" s="50">
        <v>0</v>
      </c>
      <c r="H427" s="50">
        <v>47</v>
      </c>
      <c r="I427" s="50">
        <v>33.1</v>
      </c>
      <c r="J427" s="50">
        <v>-25</v>
      </c>
      <c r="K427" s="50">
        <v>-17</v>
      </c>
      <c r="L427" s="50">
        <v>-15</v>
      </c>
      <c r="M427" s="50" t="s">
        <v>1786</v>
      </c>
      <c r="N427" s="50" t="s">
        <v>1787</v>
      </c>
      <c r="AD427" s="1"/>
    </row>
    <row r="428" spans="4:30">
      <c r="D428" s="92"/>
      <c r="E428" s="50" t="s">
        <v>1984</v>
      </c>
      <c r="F428" s="50" t="s">
        <v>1984</v>
      </c>
      <c r="G428" s="50">
        <v>0</v>
      </c>
      <c r="H428" s="50">
        <v>52</v>
      </c>
      <c r="I428" s="50">
        <v>4.5</v>
      </c>
      <c r="J428" s="50">
        <v>47</v>
      </c>
      <c r="K428" s="50">
        <v>33</v>
      </c>
      <c r="L428" s="50">
        <v>3</v>
      </c>
      <c r="M428" s="50" t="s">
        <v>1985</v>
      </c>
      <c r="N428" s="50" t="s">
        <v>1986</v>
      </c>
      <c r="AD428" s="1"/>
    </row>
    <row r="429" spans="4:30">
      <c r="D429" s="92"/>
      <c r="E429" s="50" t="s">
        <v>1788</v>
      </c>
      <c r="F429" s="50" t="s">
        <v>1788</v>
      </c>
      <c r="G429" s="50">
        <v>0</v>
      </c>
      <c r="H429" s="50">
        <v>52</v>
      </c>
      <c r="I429" s="50">
        <v>46.4</v>
      </c>
      <c r="J429" s="50">
        <v>-26</v>
      </c>
      <c r="K429" s="50">
        <v>-35</v>
      </c>
      <c r="L429" s="50">
        <v>-10</v>
      </c>
      <c r="M429" s="27" t="s">
        <v>1789</v>
      </c>
      <c r="N429" s="50" t="s">
        <v>1771</v>
      </c>
      <c r="AD429" s="1"/>
    </row>
    <row r="430" spans="4:30">
      <c r="D430" s="92"/>
      <c r="E430" s="50" t="s">
        <v>1987</v>
      </c>
      <c r="F430" s="50" t="s">
        <v>1987</v>
      </c>
      <c r="G430" s="50">
        <v>1</v>
      </c>
      <c r="H430" s="50">
        <v>9</v>
      </c>
      <c r="I430" s="50">
        <v>26.9</v>
      </c>
      <c r="J430" s="50">
        <v>35</v>
      </c>
      <c r="K430" s="50">
        <v>43</v>
      </c>
      <c r="L430" s="50">
        <v>6</v>
      </c>
      <c r="M430" s="50" t="s">
        <v>1988</v>
      </c>
      <c r="N430" s="50" t="s">
        <v>1989</v>
      </c>
      <c r="AD430" s="1"/>
    </row>
    <row r="431" spans="4:30">
      <c r="D431" s="92"/>
      <c r="E431" s="50" t="s">
        <v>2083</v>
      </c>
      <c r="F431" s="50" t="s">
        <v>2083</v>
      </c>
      <c r="G431" s="50">
        <v>1</v>
      </c>
      <c r="H431" s="50">
        <v>19</v>
      </c>
      <c r="I431" s="50">
        <v>32.6</v>
      </c>
      <c r="J431" s="50">
        <v>58</v>
      </c>
      <c r="K431" s="50">
        <v>17</v>
      </c>
      <c r="L431" s="50">
        <v>27</v>
      </c>
      <c r="M431" s="27" t="s">
        <v>2084</v>
      </c>
      <c r="N431" s="50" t="s">
        <v>2085</v>
      </c>
      <c r="AD431" s="1"/>
    </row>
    <row r="432" spans="4:30">
      <c r="D432" s="92"/>
      <c r="E432" s="50" t="s">
        <v>1882</v>
      </c>
      <c r="F432" s="50" t="s">
        <v>1882</v>
      </c>
      <c r="G432" s="50">
        <v>1</v>
      </c>
      <c r="H432" s="50">
        <v>21</v>
      </c>
      <c r="I432" s="50">
        <v>46.6</v>
      </c>
      <c r="J432" s="50">
        <v>5</v>
      </c>
      <c r="K432" s="50">
        <v>15</v>
      </c>
      <c r="L432" s="50">
        <v>21</v>
      </c>
      <c r="M432" s="27" t="s">
        <v>1883</v>
      </c>
      <c r="N432" s="50" t="s">
        <v>1881</v>
      </c>
      <c r="AD432" s="1"/>
    </row>
    <row r="433" spans="4:30">
      <c r="D433" s="92"/>
      <c r="E433" s="50" t="s">
        <v>1880</v>
      </c>
      <c r="F433" s="50" t="s">
        <v>1880</v>
      </c>
      <c r="G433" s="50">
        <v>1</v>
      </c>
      <c r="H433" s="50">
        <v>24</v>
      </c>
      <c r="I433" s="50">
        <v>47.8</v>
      </c>
      <c r="J433" s="50">
        <v>9</v>
      </c>
      <c r="K433" s="50">
        <v>32</v>
      </c>
      <c r="L433" s="50">
        <v>19</v>
      </c>
      <c r="M433" s="27" t="s">
        <v>1884</v>
      </c>
      <c r="N433" s="50" t="s">
        <v>1881</v>
      </c>
      <c r="AD433" s="1"/>
    </row>
    <row r="434" spans="4:30">
      <c r="D434" s="92"/>
      <c r="E434" s="50" t="s">
        <v>1886</v>
      </c>
      <c r="F434" s="50" t="s">
        <v>1886</v>
      </c>
      <c r="G434" s="50">
        <v>1</v>
      </c>
      <c r="H434" s="50">
        <v>31</v>
      </c>
      <c r="I434" s="50">
        <v>20.5</v>
      </c>
      <c r="J434" s="50">
        <v>-6</v>
      </c>
      <c r="K434" s="50">
        <v>-52</v>
      </c>
      <c r="L434" s="50">
        <v>-2</v>
      </c>
      <c r="M434" s="27" t="s">
        <v>1887</v>
      </c>
      <c r="N434" s="50" t="s">
        <v>1888</v>
      </c>
      <c r="AD434" s="1"/>
    </row>
    <row r="435" spans="4:30">
      <c r="D435" s="92"/>
      <c r="E435" s="50" t="s">
        <v>1877</v>
      </c>
      <c r="F435" s="50" t="s">
        <v>1877</v>
      </c>
      <c r="G435" s="50">
        <v>1</v>
      </c>
      <c r="H435" s="50">
        <v>43</v>
      </c>
      <c r="I435" s="50">
        <v>1.8</v>
      </c>
      <c r="J435" s="50">
        <v>13</v>
      </c>
      <c r="K435" s="50">
        <v>38</v>
      </c>
      <c r="L435" s="50">
        <v>37</v>
      </c>
      <c r="M435" s="27" t="s">
        <v>1885</v>
      </c>
      <c r="N435" s="50" t="s">
        <v>1879</v>
      </c>
      <c r="AD435" s="1"/>
    </row>
    <row r="436" spans="4:30">
      <c r="D436" s="92"/>
      <c r="E436" s="50" t="s">
        <v>2086</v>
      </c>
      <c r="F436" s="50" t="s">
        <v>2086</v>
      </c>
      <c r="G436" s="50">
        <v>1</v>
      </c>
      <c r="H436" s="50">
        <v>46</v>
      </c>
      <c r="I436" s="50">
        <v>16</v>
      </c>
      <c r="J436" s="50">
        <v>61</v>
      </c>
      <c r="K436" s="50">
        <v>13</v>
      </c>
      <c r="L436" s="50">
        <v>0</v>
      </c>
      <c r="M436" s="27" t="s">
        <v>2087</v>
      </c>
      <c r="N436" s="50" t="s">
        <v>2085</v>
      </c>
      <c r="AD436" s="1"/>
    </row>
    <row r="437" spans="4:30">
      <c r="D437" s="92"/>
      <c r="E437" s="50" t="s">
        <v>1889</v>
      </c>
      <c r="F437" s="50" t="s">
        <v>1889</v>
      </c>
      <c r="G437" s="50">
        <v>1</v>
      </c>
      <c r="H437" s="50">
        <v>53</v>
      </c>
      <c r="I437" s="50">
        <v>0.4</v>
      </c>
      <c r="J437" s="50">
        <v>-13</v>
      </c>
      <c r="K437" s="50">
        <v>-44</v>
      </c>
      <c r="L437" s="50">
        <v>-19</v>
      </c>
      <c r="M437" s="50" t="s">
        <v>1993</v>
      </c>
      <c r="N437" s="50" t="s">
        <v>1890</v>
      </c>
      <c r="AD437" s="1"/>
    </row>
    <row r="438" spans="4:30">
      <c r="D438" s="92"/>
      <c r="E438" s="50" t="s">
        <v>2006</v>
      </c>
      <c r="F438" s="50" t="s">
        <v>2006</v>
      </c>
      <c r="G438" s="50">
        <v>1</v>
      </c>
      <c r="H438" s="50">
        <v>57</v>
      </c>
      <c r="I438" s="50">
        <v>35</v>
      </c>
      <c r="J438" s="50">
        <v>37</v>
      </c>
      <c r="K438" s="50">
        <v>50</v>
      </c>
      <c r="L438" s="50">
        <v>0</v>
      </c>
      <c r="M438" s="50" t="s">
        <v>2007</v>
      </c>
      <c r="N438" s="50" t="s">
        <v>2008</v>
      </c>
      <c r="AD438" s="1"/>
    </row>
    <row r="439" spans="4:30">
      <c r="D439" s="92"/>
      <c r="E439" s="50" t="s">
        <v>1878</v>
      </c>
      <c r="F439" s="50" t="s">
        <v>1878</v>
      </c>
      <c r="G439" s="50">
        <v>1</v>
      </c>
      <c r="H439" s="50">
        <v>59</v>
      </c>
      <c r="I439" s="50">
        <v>19.5</v>
      </c>
      <c r="J439" s="50">
        <v>19</v>
      </c>
      <c r="K439" s="50">
        <v>0</v>
      </c>
      <c r="L439" s="50">
        <v>27</v>
      </c>
      <c r="M439" s="50" t="s">
        <v>1875</v>
      </c>
      <c r="N439" s="50" t="s">
        <v>1876</v>
      </c>
      <c r="AD439" s="1"/>
    </row>
    <row r="440" spans="4:30">
      <c r="D440" s="92"/>
      <c r="E440" s="50" t="s">
        <v>1990</v>
      </c>
      <c r="F440" s="50" t="s">
        <v>1990</v>
      </c>
      <c r="G440" s="50">
        <v>2</v>
      </c>
      <c r="H440" s="50">
        <v>6</v>
      </c>
      <c r="I440" s="50">
        <v>51.7</v>
      </c>
      <c r="J440" s="50">
        <v>44</v>
      </c>
      <c r="K440" s="50">
        <v>34</v>
      </c>
      <c r="L440" s="50">
        <v>21</v>
      </c>
      <c r="M440" s="50" t="s">
        <v>1994</v>
      </c>
      <c r="N440" s="50" t="s">
        <v>1995</v>
      </c>
      <c r="AD440" s="1"/>
    </row>
    <row r="441" spans="4:30">
      <c r="D441" s="92"/>
      <c r="E441" s="50" t="s">
        <v>2088</v>
      </c>
      <c r="F441" s="50" t="s">
        <v>2088</v>
      </c>
      <c r="G441" s="50">
        <v>2</v>
      </c>
      <c r="H441" s="50">
        <v>19</v>
      </c>
      <c r="I441" s="50">
        <v>3.7</v>
      </c>
      <c r="J441" s="50">
        <v>57</v>
      </c>
      <c r="K441" s="50">
        <v>8</v>
      </c>
      <c r="L441" s="50">
        <v>6</v>
      </c>
      <c r="M441" s="27" t="s">
        <v>2090</v>
      </c>
      <c r="N441" s="50" t="s">
        <v>2085</v>
      </c>
      <c r="AD441" s="1"/>
    </row>
    <row r="442" spans="4:30">
      <c r="D442" s="92"/>
      <c r="E442" s="50" t="s">
        <v>2089</v>
      </c>
      <c r="F442" s="50" t="s">
        <v>2089</v>
      </c>
      <c r="G442" s="50">
        <v>2</v>
      </c>
      <c r="H442" s="50">
        <v>22</v>
      </c>
      <c r="I442" s="50">
        <v>32</v>
      </c>
      <c r="J442" s="50">
        <v>57</v>
      </c>
      <c r="K442" s="50">
        <v>8</v>
      </c>
      <c r="L442" s="50">
        <v>39</v>
      </c>
      <c r="M442" s="27" t="s">
        <v>2091</v>
      </c>
      <c r="N442" s="50" t="s">
        <v>2085</v>
      </c>
      <c r="AD442" s="1"/>
    </row>
    <row r="443" spans="4:30">
      <c r="D443" s="92"/>
      <c r="E443" s="50" t="s">
        <v>1991</v>
      </c>
      <c r="F443" s="50" t="s">
        <v>1991</v>
      </c>
      <c r="G443" s="50">
        <v>2</v>
      </c>
      <c r="H443" s="50">
        <v>22</v>
      </c>
      <c r="I443" s="50">
        <v>1</v>
      </c>
      <c r="J443" s="50">
        <v>33</v>
      </c>
      <c r="K443" s="50">
        <v>15</v>
      </c>
      <c r="L443" s="50">
        <v>59</v>
      </c>
      <c r="M443" s="50" t="s">
        <v>1996</v>
      </c>
      <c r="N443" s="50" t="s">
        <v>1997</v>
      </c>
      <c r="AD443" s="1"/>
    </row>
    <row r="444" spans="4:30">
      <c r="D444" s="92"/>
      <c r="E444" s="50" t="s">
        <v>1992</v>
      </c>
      <c r="F444" s="50" t="s">
        <v>1992</v>
      </c>
      <c r="G444" s="50">
        <v>2</v>
      </c>
      <c r="H444" s="50">
        <v>22</v>
      </c>
      <c r="I444" s="50">
        <v>33</v>
      </c>
      <c r="J444" s="50">
        <v>42</v>
      </c>
      <c r="K444" s="50">
        <v>20</v>
      </c>
      <c r="L444" s="50">
        <v>50</v>
      </c>
      <c r="M444" s="50" t="s">
        <v>1998</v>
      </c>
      <c r="N444" s="50" t="s">
        <v>1999</v>
      </c>
      <c r="AD444" s="1"/>
    </row>
    <row r="445" spans="4:30">
      <c r="D445" s="92"/>
      <c r="E445" s="50" t="s">
        <v>1911</v>
      </c>
      <c r="F445" s="50" t="s">
        <v>1911</v>
      </c>
      <c r="G445" s="50">
        <v>2</v>
      </c>
      <c r="H445" s="50">
        <v>23</v>
      </c>
      <c r="I445" s="50">
        <v>4.5999999999999996</v>
      </c>
      <c r="J445" s="50">
        <v>-21</v>
      </c>
      <c r="K445" s="50">
        <v>-14</v>
      </c>
      <c r="L445" s="50">
        <v>0</v>
      </c>
      <c r="M445" s="50" t="s">
        <v>1912</v>
      </c>
      <c r="N445" s="50" t="s">
        <v>1913</v>
      </c>
      <c r="AD445" s="1"/>
    </row>
    <row r="446" spans="4:30">
      <c r="D446" s="92"/>
      <c r="E446" s="50" t="s">
        <v>2000</v>
      </c>
      <c r="F446" s="50" t="s">
        <v>2000</v>
      </c>
      <c r="G446" s="50">
        <v>2</v>
      </c>
      <c r="H446" s="50">
        <v>27</v>
      </c>
      <c r="I446" s="50">
        <v>16.8</v>
      </c>
      <c r="J446" s="50">
        <v>33</v>
      </c>
      <c r="K446" s="50">
        <v>34</v>
      </c>
      <c r="L446" s="50">
        <v>44</v>
      </c>
      <c r="M446" s="50" t="s">
        <v>2001</v>
      </c>
      <c r="N446" s="50" t="s">
        <v>2002</v>
      </c>
      <c r="AD446" s="1"/>
    </row>
    <row r="447" spans="4:30">
      <c r="D447" s="92"/>
      <c r="E447" s="50" t="s">
        <v>1899</v>
      </c>
      <c r="F447" s="50" t="s">
        <v>1899</v>
      </c>
      <c r="G447" s="50">
        <v>2</v>
      </c>
      <c r="H447" s="50">
        <v>27</v>
      </c>
      <c r="I447" s="50">
        <v>37.5</v>
      </c>
      <c r="J447" s="50">
        <v>-1</v>
      </c>
      <c r="K447" s="50">
        <v>-9</v>
      </c>
      <c r="L447" s="50">
        <v>-23</v>
      </c>
      <c r="M447" s="50" t="s">
        <v>1901</v>
      </c>
      <c r="N447" s="50" t="s">
        <v>1902</v>
      </c>
      <c r="AD447" s="1"/>
    </row>
    <row r="448" spans="4:30">
      <c r="D448" s="92"/>
      <c r="E448" s="50" t="s">
        <v>1900</v>
      </c>
      <c r="F448" s="50" t="s">
        <v>1900</v>
      </c>
      <c r="G448" s="50">
        <v>2</v>
      </c>
      <c r="H448" s="50">
        <v>35</v>
      </c>
      <c r="I448" s="50">
        <v>27.3</v>
      </c>
      <c r="J448" s="50">
        <v>-9</v>
      </c>
      <c r="K448" s="50">
        <v>-21</v>
      </c>
      <c r="L448" s="50">
        <v>-18</v>
      </c>
      <c r="M448" s="50" t="s">
        <v>1903</v>
      </c>
      <c r="N448" s="50" t="s">
        <v>1903</v>
      </c>
      <c r="AD448" s="1"/>
    </row>
    <row r="449" spans="4:30">
      <c r="D449" s="92"/>
      <c r="E449" s="50" t="s">
        <v>2003</v>
      </c>
      <c r="F449" s="50" t="s">
        <v>2003</v>
      </c>
      <c r="G449" s="50">
        <v>2</v>
      </c>
      <c r="H449" s="50">
        <v>40</v>
      </c>
      <c r="I449" s="50">
        <v>24.1</v>
      </c>
      <c r="J449" s="50">
        <v>39</v>
      </c>
      <c r="K449" s="50">
        <v>3</v>
      </c>
      <c r="L449" s="50">
        <v>48</v>
      </c>
      <c r="M449" s="50" t="s">
        <v>2004</v>
      </c>
      <c r="N449" s="50" t="s">
        <v>2005</v>
      </c>
      <c r="AD449" s="1"/>
    </row>
    <row r="450" spans="4:30">
      <c r="D450" s="92"/>
      <c r="E450" s="50" t="s">
        <v>1904</v>
      </c>
      <c r="F450" s="50" t="s">
        <v>1904</v>
      </c>
      <c r="G450" s="50">
        <v>2</v>
      </c>
      <c r="H450" s="50">
        <v>40</v>
      </c>
      <c r="I450" s="50">
        <v>23.9</v>
      </c>
      <c r="J450" s="50">
        <v>-8</v>
      </c>
      <c r="K450" s="50">
        <v>-26</v>
      </c>
      <c r="L450" s="50">
        <v>-3</v>
      </c>
      <c r="M450" s="50" t="s">
        <v>1906</v>
      </c>
      <c r="N450" s="50" t="s">
        <v>1906</v>
      </c>
      <c r="AD450" s="1"/>
    </row>
    <row r="451" spans="4:30">
      <c r="D451" s="92"/>
      <c r="E451" s="50" t="s">
        <v>1905</v>
      </c>
      <c r="F451" s="50" t="s">
        <v>1905</v>
      </c>
      <c r="G451" s="50">
        <v>2</v>
      </c>
      <c r="H451" s="50">
        <v>41</v>
      </c>
      <c r="I451" s="50">
        <v>4.5999999999999996</v>
      </c>
      <c r="J451" s="50">
        <v>-8</v>
      </c>
      <c r="K451" s="50">
        <v>-15</v>
      </c>
      <c r="L451" s="50">
        <v>-7</v>
      </c>
      <c r="M451" s="50" t="s">
        <v>1907</v>
      </c>
      <c r="N451" s="50" t="s">
        <v>1907</v>
      </c>
      <c r="AD451" s="1"/>
    </row>
    <row r="452" spans="4:30">
      <c r="D452" s="92"/>
      <c r="E452" s="50" t="s">
        <v>1891</v>
      </c>
      <c r="F452" s="50" t="s">
        <v>1891</v>
      </c>
      <c r="G452" s="50">
        <v>2</v>
      </c>
      <c r="H452" s="50">
        <v>41</v>
      </c>
      <c r="I452" s="50">
        <v>45.3</v>
      </c>
      <c r="J452" s="50">
        <v>0</v>
      </c>
      <c r="K452" s="50">
        <v>26</v>
      </c>
      <c r="L452" s="50">
        <v>34</v>
      </c>
      <c r="M452" s="50" t="s">
        <v>1892</v>
      </c>
      <c r="N452" s="50" t="s">
        <v>1893</v>
      </c>
      <c r="AD452" s="1"/>
    </row>
    <row r="453" spans="4:30">
      <c r="D453" s="92"/>
      <c r="E453" s="50" t="s">
        <v>1908</v>
      </c>
      <c r="F453" s="50" t="s">
        <v>1908</v>
      </c>
      <c r="G453" s="50">
        <v>2</v>
      </c>
      <c r="H453" s="50">
        <v>45</v>
      </c>
      <c r="I453" s="50">
        <v>59.8</v>
      </c>
      <c r="J453" s="50">
        <v>-7</v>
      </c>
      <c r="K453" s="50">
        <v>-34</v>
      </c>
      <c r="L453" s="50">
        <v>-4</v>
      </c>
      <c r="M453" s="50" t="s">
        <v>1909</v>
      </c>
      <c r="N453" s="50" t="s">
        <v>1910</v>
      </c>
      <c r="AD453" s="1"/>
    </row>
    <row r="454" spans="4:30">
      <c r="D454" s="92"/>
      <c r="E454" s="50" t="s">
        <v>1894</v>
      </c>
      <c r="F454" s="50" t="s">
        <v>1894</v>
      </c>
      <c r="G454" s="50">
        <v>2</v>
      </c>
      <c r="H454" s="50">
        <v>46</v>
      </c>
      <c r="I454" s="50">
        <v>25.2</v>
      </c>
      <c r="J454" s="50">
        <v>0</v>
      </c>
      <c r="K454" s="50">
        <v>-29</v>
      </c>
      <c r="L454" s="50">
        <v>-57</v>
      </c>
      <c r="M454" s="50" t="s">
        <v>1896</v>
      </c>
      <c r="N454" s="50" t="s">
        <v>1898</v>
      </c>
      <c r="AD454" s="1"/>
    </row>
    <row r="455" spans="4:30">
      <c r="D455" s="92"/>
      <c r="E455" s="50" t="s">
        <v>1895</v>
      </c>
      <c r="F455" s="50" t="s">
        <v>1895</v>
      </c>
      <c r="G455" s="50">
        <v>2</v>
      </c>
      <c r="H455" s="50">
        <v>46</v>
      </c>
      <c r="I455" s="50">
        <v>34</v>
      </c>
      <c r="J455" s="50">
        <v>0</v>
      </c>
      <c r="K455" s="50">
        <v>-14</v>
      </c>
      <c r="L455" s="50">
        <v>-52</v>
      </c>
      <c r="M455" s="50" t="s">
        <v>1897</v>
      </c>
      <c r="N455" s="50" t="s">
        <v>2246</v>
      </c>
      <c r="AD455" s="1"/>
    </row>
    <row r="456" spans="4:30">
      <c r="D456" s="92"/>
      <c r="E456" s="50" t="s">
        <v>2255</v>
      </c>
      <c r="F456" s="50" t="s">
        <v>2255</v>
      </c>
      <c r="G456" s="50">
        <v>3</v>
      </c>
      <c r="H456" s="50">
        <v>9</v>
      </c>
      <c r="I456" s="50">
        <v>45.3</v>
      </c>
      <c r="J456" s="50">
        <v>-20</v>
      </c>
      <c r="K456" s="50">
        <v>-34</v>
      </c>
      <c r="L456" s="50">
        <v>-45</v>
      </c>
      <c r="M456" s="50" t="s">
        <v>2256</v>
      </c>
      <c r="N456" s="50" t="s">
        <v>2257</v>
      </c>
      <c r="AD456" s="1"/>
    </row>
    <row r="457" spans="4:30">
      <c r="D457" s="92"/>
      <c r="E457" s="50" t="s">
        <v>2258</v>
      </c>
      <c r="F457" s="50" t="s">
        <v>2258</v>
      </c>
      <c r="G457" s="50">
        <v>3</v>
      </c>
      <c r="H457" s="50">
        <v>19</v>
      </c>
      <c r="I457" s="50">
        <v>14</v>
      </c>
      <c r="J457" s="50">
        <v>-19</v>
      </c>
      <c r="K457" s="50">
        <v>-5</v>
      </c>
      <c r="L457" s="50">
        <v>0</v>
      </c>
      <c r="M457" s="50" t="s">
        <v>2259</v>
      </c>
      <c r="N457" s="27" t="s">
        <v>2260</v>
      </c>
      <c r="AD457" s="1"/>
    </row>
    <row r="458" spans="4:30">
      <c r="D458" s="92"/>
      <c r="E458" s="50" t="s">
        <v>2250</v>
      </c>
      <c r="F458" s="50" t="s">
        <v>2250</v>
      </c>
      <c r="G458" s="50">
        <v>3</v>
      </c>
      <c r="H458" s="50">
        <v>19</v>
      </c>
      <c r="I458" s="50">
        <v>40.700000000000003</v>
      </c>
      <c r="J458" s="50">
        <v>-19</v>
      </c>
      <c r="K458" s="50">
        <v>-24</v>
      </c>
      <c r="L458" s="50">
        <v>-41</v>
      </c>
      <c r="M458" s="50" t="s">
        <v>2251</v>
      </c>
      <c r="N458" s="50" t="s">
        <v>2252</v>
      </c>
      <c r="AD458" s="1"/>
    </row>
    <row r="459" spans="4:30">
      <c r="D459" s="92"/>
      <c r="E459" s="50" t="s">
        <v>2253</v>
      </c>
      <c r="F459" s="50" t="s">
        <v>2253</v>
      </c>
      <c r="G459" s="50">
        <v>3</v>
      </c>
      <c r="H459" s="50">
        <v>26</v>
      </c>
      <c r="I459" s="50">
        <v>17</v>
      </c>
      <c r="J459" s="50">
        <v>-21</v>
      </c>
      <c r="K459" s="50">
        <v>-20</v>
      </c>
      <c r="L459" s="50">
        <v>-4</v>
      </c>
      <c r="M459" s="50" t="s">
        <v>2254</v>
      </c>
      <c r="N459" s="50" t="s">
        <v>1997</v>
      </c>
      <c r="AD459" s="1"/>
    </row>
    <row r="460" spans="4:30">
      <c r="E460" s="2" t="s">
        <v>2247</v>
      </c>
      <c r="F460" s="2" t="s">
        <v>2247</v>
      </c>
      <c r="G460" s="2">
        <v>3</v>
      </c>
      <c r="H460" s="2">
        <v>39</v>
      </c>
      <c r="I460" s="2">
        <v>30.7</v>
      </c>
      <c r="J460" s="2">
        <v>-18</v>
      </c>
      <c r="K460" s="2">
        <v>-41</v>
      </c>
      <c r="L460" s="2">
        <v>-17</v>
      </c>
      <c r="M460" s="50" t="s">
        <v>2248</v>
      </c>
      <c r="N460" s="27" t="s">
        <v>2249</v>
      </c>
      <c r="AD460" s="1"/>
    </row>
    <row r="461" spans="4:30">
      <c r="D461" s="92"/>
      <c r="E461" s="50" t="s">
        <v>2243</v>
      </c>
      <c r="F461" s="50" t="s">
        <v>2243</v>
      </c>
      <c r="G461" s="50">
        <v>3</v>
      </c>
      <c r="H461" s="50">
        <v>40</v>
      </c>
      <c r="I461" s="50">
        <v>11.8</v>
      </c>
      <c r="J461" s="50">
        <v>-18</v>
      </c>
      <c r="K461" s="50">
        <v>-34</v>
      </c>
      <c r="L461" s="50">
        <v>-49</v>
      </c>
      <c r="M461" s="50" t="s">
        <v>2244</v>
      </c>
      <c r="N461" s="50" t="s">
        <v>2245</v>
      </c>
      <c r="AD461" s="1"/>
    </row>
    <row r="462" spans="4:30">
      <c r="D462" s="92"/>
      <c r="E462" s="50" t="s">
        <v>2307</v>
      </c>
      <c r="F462" s="50" t="s">
        <v>2307</v>
      </c>
      <c r="G462" s="50">
        <v>4</v>
      </c>
      <c r="H462" s="50">
        <v>3</v>
      </c>
      <c r="I462" s="50">
        <v>14.4</v>
      </c>
      <c r="J462" s="50">
        <v>36</v>
      </c>
      <c r="K462" s="50">
        <v>21</v>
      </c>
      <c r="L462" s="50">
        <v>33</v>
      </c>
      <c r="M462" s="27" t="s">
        <v>2312</v>
      </c>
      <c r="N462" s="50" t="s">
        <v>2308</v>
      </c>
      <c r="AD462" s="1"/>
    </row>
    <row r="463" spans="4:30">
      <c r="D463" s="92"/>
      <c r="E463" s="50" t="s">
        <v>2309</v>
      </c>
      <c r="F463" s="50" t="s">
        <v>2309</v>
      </c>
      <c r="G463" s="50">
        <v>4</v>
      </c>
      <c r="H463" s="50">
        <v>9</v>
      </c>
      <c r="I463" s="50">
        <v>17</v>
      </c>
      <c r="J463" s="50">
        <v>30</v>
      </c>
      <c r="K463" s="50">
        <v>46</v>
      </c>
      <c r="L463" s="50">
        <v>35</v>
      </c>
      <c r="M463" s="27" t="s">
        <v>2310</v>
      </c>
      <c r="N463" s="50" t="s">
        <v>2311</v>
      </c>
      <c r="AD463" s="1"/>
    </row>
    <row r="464" spans="4:30">
      <c r="D464" s="92"/>
      <c r="E464" s="50" t="s">
        <v>2238</v>
      </c>
      <c r="F464" s="50" t="s">
        <v>2238</v>
      </c>
      <c r="G464" s="50">
        <v>4</v>
      </c>
      <c r="H464" s="50">
        <v>14</v>
      </c>
      <c r="I464" s="50">
        <v>15.8</v>
      </c>
      <c r="J464" s="50">
        <v>-12</v>
      </c>
      <c r="K464" s="50">
        <v>-44</v>
      </c>
      <c r="L464" s="50">
        <v>-20</v>
      </c>
      <c r="M464" s="27" t="s">
        <v>2242</v>
      </c>
      <c r="N464" s="50" t="s">
        <v>2241</v>
      </c>
      <c r="AD464" s="1"/>
    </row>
    <row r="465" spans="4:30">
      <c r="D465" s="92"/>
      <c r="E465" s="50" t="s">
        <v>2237</v>
      </c>
      <c r="F465" s="50" t="s">
        <v>2237</v>
      </c>
      <c r="G465" s="50">
        <v>4</v>
      </c>
      <c r="H465" s="50">
        <v>31</v>
      </c>
      <c r="I465" s="50">
        <v>39.9</v>
      </c>
      <c r="J465" s="50">
        <v>-5</v>
      </c>
      <c r="K465" s="50">
        <v>-5</v>
      </c>
      <c r="L465" s="50">
        <v>-14</v>
      </c>
      <c r="M465" s="50" t="s">
        <v>2239</v>
      </c>
      <c r="N465" s="50" t="s">
        <v>2240</v>
      </c>
      <c r="AD465" s="1"/>
    </row>
    <row r="466" spans="4:30">
      <c r="D466" s="92"/>
      <c r="E466" s="50" t="s">
        <v>2313</v>
      </c>
      <c r="F466" s="50" t="s">
        <v>2313</v>
      </c>
      <c r="G466" s="50">
        <v>4</v>
      </c>
      <c r="H466" s="50">
        <v>45</v>
      </c>
      <c r="I466" s="50">
        <v>42</v>
      </c>
      <c r="J466" s="50">
        <v>19</v>
      </c>
      <c r="K466" s="50">
        <v>7</v>
      </c>
      <c r="L466" s="50">
        <v>0</v>
      </c>
      <c r="M466" s="27" t="s">
        <v>2314</v>
      </c>
      <c r="N466" s="50" t="s">
        <v>2085</v>
      </c>
      <c r="AD466" s="1"/>
    </row>
    <row r="467" spans="4:30">
      <c r="D467" s="92"/>
      <c r="E467" s="50" t="s">
        <v>2315</v>
      </c>
      <c r="F467" s="50" t="s">
        <v>2315</v>
      </c>
      <c r="G467" s="50">
        <v>4</v>
      </c>
      <c r="H467" s="50">
        <v>48</v>
      </c>
      <c r="I467" s="50">
        <v>26.9</v>
      </c>
      <c r="J467" s="50">
        <v>10</v>
      </c>
      <c r="K467" s="50">
        <v>56</v>
      </c>
      <c r="L467" s="50">
        <v>38</v>
      </c>
      <c r="M467" s="27" t="s">
        <v>2316</v>
      </c>
      <c r="N467" s="50" t="s">
        <v>2085</v>
      </c>
      <c r="AD467" s="1"/>
    </row>
    <row r="468" spans="4:30">
      <c r="D468" s="92"/>
      <c r="E468" s="50" t="s">
        <v>2303</v>
      </c>
      <c r="F468" s="50" t="s">
        <v>2303</v>
      </c>
      <c r="G468" s="50">
        <v>5</v>
      </c>
      <c r="H468" s="50">
        <v>20</v>
      </c>
      <c r="I468" s="50">
        <v>5.5</v>
      </c>
      <c r="J468" s="50">
        <v>39</v>
      </c>
      <c r="K468" s="50">
        <v>20</v>
      </c>
      <c r="L468" s="50">
        <v>7</v>
      </c>
      <c r="M468" s="27" t="s">
        <v>2304</v>
      </c>
      <c r="N468" s="50" t="s">
        <v>2085</v>
      </c>
      <c r="P468" s="49"/>
      <c r="Q468" s="48"/>
      <c r="R468" s="48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4:30">
      <c r="D469" s="92"/>
      <c r="E469" s="50" t="s">
        <v>2305</v>
      </c>
      <c r="F469" s="50" t="s">
        <v>2305</v>
      </c>
      <c r="G469" s="50">
        <v>5</v>
      </c>
      <c r="H469" s="50">
        <v>28</v>
      </c>
      <c r="I469" s="50">
        <v>4.5</v>
      </c>
      <c r="J469" s="50">
        <v>35</v>
      </c>
      <c r="K469" s="50">
        <v>19</v>
      </c>
      <c r="L469" s="50">
        <v>32</v>
      </c>
      <c r="M469" s="27" t="s">
        <v>2306</v>
      </c>
      <c r="N469" s="50" t="s">
        <v>2085</v>
      </c>
      <c r="AD469" s="1"/>
    </row>
    <row r="470" spans="4:30">
      <c r="D470" s="92"/>
      <c r="E470" s="50" t="s">
        <v>2197</v>
      </c>
      <c r="F470" s="50" t="s">
        <v>2197</v>
      </c>
      <c r="G470" s="50">
        <v>5</v>
      </c>
      <c r="H470" s="50">
        <v>42</v>
      </c>
      <c r="I470" s="50">
        <v>6.2</v>
      </c>
      <c r="J470" s="50">
        <v>9</v>
      </c>
      <c r="K470" s="50">
        <v>5</v>
      </c>
      <c r="L470" s="50">
        <v>12</v>
      </c>
      <c r="M470" s="27" t="s">
        <v>2198</v>
      </c>
      <c r="N470" s="50" t="s">
        <v>2199</v>
      </c>
      <c r="AD470" s="1"/>
    </row>
    <row r="471" spans="4:30">
      <c r="D471" s="92"/>
      <c r="E471" s="50" t="s">
        <v>2200</v>
      </c>
      <c r="F471" s="50" t="s">
        <v>2200</v>
      </c>
      <c r="G471" s="50">
        <v>5</v>
      </c>
      <c r="H471" s="50">
        <v>47</v>
      </c>
      <c r="I471" s="50">
        <v>7.2</v>
      </c>
      <c r="J471" s="50">
        <v>0</v>
      </c>
      <c r="K471" s="50">
        <v>17</v>
      </c>
      <c r="L471" s="50">
        <v>39</v>
      </c>
      <c r="M471" s="27" t="s">
        <v>2201</v>
      </c>
      <c r="N471" s="50" t="s">
        <v>2196</v>
      </c>
      <c r="AD471" s="1"/>
    </row>
    <row r="472" spans="4:30">
      <c r="D472" s="50"/>
      <c r="E472" s="50" t="s">
        <v>286</v>
      </c>
      <c r="F472" s="50" t="s">
        <v>286</v>
      </c>
      <c r="G472" s="50">
        <v>7</v>
      </c>
      <c r="H472" s="50">
        <v>27</v>
      </c>
      <c r="I472" s="50">
        <v>13.6</v>
      </c>
      <c r="J472" s="50">
        <v>85</v>
      </c>
      <c r="K472" s="50">
        <v>45</v>
      </c>
      <c r="L472" s="50">
        <v>18</v>
      </c>
      <c r="M472" s="27" t="s">
        <v>1218</v>
      </c>
      <c r="N472" s="27" t="s">
        <v>1218</v>
      </c>
      <c r="AD472" s="1"/>
    </row>
    <row r="473" spans="4:30">
      <c r="D473" s="50"/>
      <c r="E473" s="50" t="s">
        <v>287</v>
      </c>
      <c r="F473" s="50" t="s">
        <v>287</v>
      </c>
      <c r="G473" s="50">
        <v>7</v>
      </c>
      <c r="H473" s="50">
        <v>32</v>
      </c>
      <c r="I473" s="50">
        <v>20.3</v>
      </c>
      <c r="J473" s="50">
        <v>85</v>
      </c>
      <c r="K473" s="50">
        <v>42</v>
      </c>
      <c r="L473" s="50">
        <v>33</v>
      </c>
      <c r="M473" s="27" t="s">
        <v>1219</v>
      </c>
      <c r="N473" s="27" t="s">
        <v>1219</v>
      </c>
      <c r="AD473" s="1"/>
    </row>
    <row r="474" spans="4:30">
      <c r="D474" s="50"/>
      <c r="E474" s="50" t="s">
        <v>288</v>
      </c>
      <c r="F474" s="50" t="s">
        <v>288</v>
      </c>
      <c r="G474" s="50">
        <v>7</v>
      </c>
      <c r="H474" s="50">
        <v>27</v>
      </c>
      <c r="I474" s="50">
        <v>3.6</v>
      </c>
      <c r="J474" s="50">
        <v>80</v>
      </c>
      <c r="K474" s="50">
        <v>10</v>
      </c>
      <c r="L474" s="50">
        <v>40</v>
      </c>
      <c r="M474" s="27" t="s">
        <v>1220</v>
      </c>
      <c r="N474" s="27" t="s">
        <v>1220</v>
      </c>
      <c r="AD474" s="1"/>
    </row>
    <row r="475" spans="4:30">
      <c r="D475" s="50"/>
      <c r="E475" s="50" t="s">
        <v>260</v>
      </c>
      <c r="F475" s="50" t="s">
        <v>260</v>
      </c>
      <c r="G475" s="50">
        <v>7</v>
      </c>
      <c r="H475" s="50">
        <v>36</v>
      </c>
      <c r="I475" s="50">
        <v>50.6</v>
      </c>
      <c r="J475" s="50">
        <v>65</v>
      </c>
      <c r="K475" s="50">
        <v>36</v>
      </c>
      <c r="L475" s="50">
        <v>6</v>
      </c>
      <c r="M475" s="27" t="s">
        <v>1221</v>
      </c>
      <c r="N475" s="27" t="s">
        <v>1221</v>
      </c>
      <c r="AD475" s="1"/>
    </row>
    <row r="476" spans="4:30">
      <c r="D476" s="50"/>
      <c r="E476" s="50" t="s">
        <v>264</v>
      </c>
      <c r="F476" s="50" t="s">
        <v>264</v>
      </c>
      <c r="G476" s="50">
        <v>8</v>
      </c>
      <c r="H476" s="50">
        <v>52</v>
      </c>
      <c r="I476" s="50">
        <v>41.3</v>
      </c>
      <c r="J476" s="50">
        <v>33</v>
      </c>
      <c r="K476" s="50">
        <v>25</v>
      </c>
      <c r="L476" s="50">
        <v>12</v>
      </c>
      <c r="M476" s="27" t="s">
        <v>1222</v>
      </c>
      <c r="N476" s="27" t="s">
        <v>1222</v>
      </c>
      <c r="AD476" s="1"/>
    </row>
    <row r="477" spans="4:30">
      <c r="D477" s="50"/>
      <c r="E477" s="50" t="s">
        <v>262</v>
      </c>
      <c r="F477" s="50" t="s">
        <v>262</v>
      </c>
      <c r="G477" s="50">
        <v>9</v>
      </c>
      <c r="H477" s="50">
        <v>11</v>
      </c>
      <c r="I477" s="50">
        <v>37.4</v>
      </c>
      <c r="J477" s="50">
        <v>60</v>
      </c>
      <c r="K477" s="50">
        <v>2</v>
      </c>
      <c r="L477" s="50">
        <v>11</v>
      </c>
      <c r="M477" s="27" t="s">
        <v>1223</v>
      </c>
      <c r="N477" s="27" t="s">
        <v>1223</v>
      </c>
      <c r="AD477" s="1"/>
    </row>
    <row r="478" spans="4:30">
      <c r="D478" s="50"/>
      <c r="E478" s="50" t="s">
        <v>263</v>
      </c>
      <c r="F478" s="50" t="s">
        <v>263</v>
      </c>
      <c r="G478" s="50">
        <v>9</v>
      </c>
      <c r="H478" s="50">
        <v>22</v>
      </c>
      <c r="I478" s="50">
        <v>2.2999999999999998</v>
      </c>
      <c r="J478" s="50">
        <v>50</v>
      </c>
      <c r="K478" s="50">
        <v>58</v>
      </c>
      <c r="L478" s="50">
        <v>35</v>
      </c>
      <c r="M478" s="27" t="s">
        <v>1224</v>
      </c>
      <c r="N478" s="27" t="s">
        <v>1224</v>
      </c>
      <c r="AD478" s="1"/>
    </row>
    <row r="479" spans="4:30">
      <c r="D479" s="50"/>
      <c r="E479" s="50" t="s">
        <v>265</v>
      </c>
      <c r="F479" s="50" t="s">
        <v>265</v>
      </c>
      <c r="G479" s="50">
        <v>9</v>
      </c>
      <c r="H479" s="50">
        <v>32</v>
      </c>
      <c r="I479" s="50">
        <v>9.6999999999999993</v>
      </c>
      <c r="J479" s="50">
        <v>21</v>
      </c>
      <c r="K479" s="50">
        <v>29</v>
      </c>
      <c r="L479" s="50">
        <v>57</v>
      </c>
      <c r="M479" s="27" t="s">
        <v>1225</v>
      </c>
      <c r="N479" s="27" t="s">
        <v>1225</v>
      </c>
      <c r="AD479" s="1"/>
    </row>
    <row r="480" spans="4:30">
      <c r="D480" s="50"/>
      <c r="E480" s="50" t="s">
        <v>261</v>
      </c>
      <c r="F480" s="50" t="s">
        <v>261</v>
      </c>
      <c r="G480" s="50">
        <v>9</v>
      </c>
      <c r="H480" s="50">
        <v>47</v>
      </c>
      <c r="I480" s="50">
        <v>14.7</v>
      </c>
      <c r="J480" s="50">
        <v>67</v>
      </c>
      <c r="K480" s="50">
        <v>55</v>
      </c>
      <c r="L480" s="50">
        <v>3</v>
      </c>
      <c r="M480" s="27" t="s">
        <v>1226</v>
      </c>
      <c r="N480" s="27" t="s">
        <v>1226</v>
      </c>
      <c r="AD480" s="1"/>
    </row>
    <row r="481" spans="4:30">
      <c r="D481" s="51"/>
      <c r="E481" s="51" t="s">
        <v>259</v>
      </c>
      <c r="F481" s="51" t="s">
        <v>259</v>
      </c>
      <c r="G481" s="51">
        <v>10</v>
      </c>
      <c r="H481" s="51">
        <v>3</v>
      </c>
      <c r="I481" s="51">
        <v>20.3</v>
      </c>
      <c r="J481" s="51">
        <v>68</v>
      </c>
      <c r="K481" s="51">
        <v>44</v>
      </c>
      <c r="L481" s="51">
        <v>6</v>
      </c>
      <c r="M481" s="27" t="s">
        <v>1227</v>
      </c>
      <c r="N481" s="27" t="s">
        <v>1227</v>
      </c>
      <c r="AD481" s="1"/>
    </row>
    <row r="482" spans="4:30">
      <c r="D482" s="51"/>
      <c r="E482" s="27" t="s">
        <v>393</v>
      </c>
      <c r="F482" s="27" t="s">
        <v>393</v>
      </c>
      <c r="G482" s="51">
        <v>10</v>
      </c>
      <c r="H482" s="51">
        <v>5</v>
      </c>
      <c r="I482" s="51">
        <v>41.1</v>
      </c>
      <c r="J482" s="51">
        <v>-7</v>
      </c>
      <c r="K482" s="51">
        <v>-43</v>
      </c>
      <c r="L482" s="51">
        <v>-5</v>
      </c>
      <c r="M482" s="27" t="s">
        <v>2411</v>
      </c>
      <c r="N482" s="50" t="s">
        <v>2412</v>
      </c>
      <c r="AD482" s="1"/>
    </row>
    <row r="483" spans="4:30">
      <c r="D483" s="51"/>
      <c r="E483" s="27" t="s">
        <v>2408</v>
      </c>
      <c r="F483" s="27" t="s">
        <v>2408</v>
      </c>
      <c r="G483" s="51">
        <v>10</v>
      </c>
      <c r="H483" s="51">
        <v>13</v>
      </c>
      <c r="I483" s="51">
        <v>45.5</v>
      </c>
      <c r="J483" s="51">
        <v>3</v>
      </c>
      <c r="K483" s="51">
        <v>25</v>
      </c>
      <c r="L483" s="51">
        <v>33</v>
      </c>
      <c r="M483" s="50" t="s">
        <v>2409</v>
      </c>
      <c r="N483" s="50" t="s">
        <v>2245</v>
      </c>
      <c r="AD483" s="1"/>
    </row>
    <row r="484" spans="4:30">
      <c r="D484" s="51"/>
      <c r="E484" s="27" t="s">
        <v>392</v>
      </c>
      <c r="F484" s="27" t="s">
        <v>392</v>
      </c>
      <c r="G484" s="51">
        <v>10</v>
      </c>
      <c r="H484" s="51">
        <v>14</v>
      </c>
      <c r="I484" s="51">
        <v>14.7</v>
      </c>
      <c r="J484" s="51">
        <v>3</v>
      </c>
      <c r="K484" s="51">
        <v>28</v>
      </c>
      <c r="L484" s="51">
        <v>1</v>
      </c>
      <c r="M484" s="50" t="s">
        <v>2410</v>
      </c>
      <c r="N484" s="50" t="s">
        <v>2245</v>
      </c>
      <c r="AD484" s="1"/>
    </row>
    <row r="485" spans="4:30">
      <c r="D485" s="51"/>
      <c r="E485" s="27" t="s">
        <v>266</v>
      </c>
      <c r="F485" s="27" t="s">
        <v>266</v>
      </c>
      <c r="G485" s="51">
        <v>10</v>
      </c>
      <c r="H485" s="51">
        <v>18</v>
      </c>
      <c r="I485" s="51">
        <v>17</v>
      </c>
      <c r="J485" s="51">
        <v>41</v>
      </c>
      <c r="K485" s="51">
        <v>25</v>
      </c>
      <c r="L485" s="51">
        <v>24</v>
      </c>
      <c r="M485" s="27" t="s">
        <v>1228</v>
      </c>
      <c r="N485" s="27" t="s">
        <v>1228</v>
      </c>
      <c r="AD485" s="1"/>
    </row>
    <row r="486" spans="4:30">
      <c r="D486" s="51"/>
      <c r="E486" s="27" t="s">
        <v>2403</v>
      </c>
      <c r="F486" s="27" t="s">
        <v>2403</v>
      </c>
      <c r="G486" s="51">
        <v>10</v>
      </c>
      <c r="H486" s="51">
        <v>18</v>
      </c>
      <c r="I486" s="51">
        <v>5.6</v>
      </c>
      <c r="J486" s="51">
        <v>21</v>
      </c>
      <c r="K486" s="51">
        <v>49</v>
      </c>
      <c r="L486" s="51">
        <v>58</v>
      </c>
      <c r="M486" s="50" t="s">
        <v>2404</v>
      </c>
      <c r="N486" s="50" t="s">
        <v>1890</v>
      </c>
      <c r="AD486" s="1"/>
    </row>
    <row r="487" spans="4:30">
      <c r="D487" s="51"/>
      <c r="E487" s="27" t="s">
        <v>377</v>
      </c>
      <c r="F487" s="27" t="s">
        <v>377</v>
      </c>
      <c r="G487" s="51">
        <v>10</v>
      </c>
      <c r="H487" s="51">
        <v>18</v>
      </c>
      <c r="I487" s="51">
        <v>24.8</v>
      </c>
      <c r="J487" s="51">
        <v>21</v>
      </c>
      <c r="K487" s="51">
        <v>53</v>
      </c>
      <c r="L487" s="51">
        <v>38</v>
      </c>
      <c r="M487" s="50" t="s">
        <v>2405</v>
      </c>
      <c r="N487" s="50" t="s">
        <v>1890</v>
      </c>
      <c r="AD487" s="1"/>
    </row>
    <row r="488" spans="4:30">
      <c r="D488" s="51"/>
      <c r="E488" s="27" t="s">
        <v>375</v>
      </c>
      <c r="F488" s="27" t="s">
        <v>375</v>
      </c>
      <c r="G488" s="51">
        <v>10</v>
      </c>
      <c r="H488" s="51">
        <v>17</v>
      </c>
      <c r="I488" s="51">
        <v>38.4</v>
      </c>
      <c r="J488" s="51">
        <v>21</v>
      </c>
      <c r="K488" s="51">
        <v>41</v>
      </c>
      <c r="L488" s="51">
        <v>19</v>
      </c>
      <c r="M488" s="27" t="s">
        <v>1229</v>
      </c>
      <c r="N488" s="27" t="s">
        <v>1229</v>
      </c>
      <c r="AD488" s="1"/>
    </row>
    <row r="489" spans="4:30">
      <c r="D489" s="51"/>
      <c r="E489" s="27" t="s">
        <v>376</v>
      </c>
      <c r="F489" s="27" t="s">
        <v>376</v>
      </c>
      <c r="G489" s="51">
        <v>10</v>
      </c>
      <c r="H489" s="51">
        <v>23</v>
      </c>
      <c r="I489" s="51">
        <v>30.4</v>
      </c>
      <c r="J489" s="51">
        <v>19</v>
      </c>
      <c r="K489" s="51">
        <v>51</v>
      </c>
      <c r="L489" s="51">
        <v>55</v>
      </c>
      <c r="M489" s="50" t="s">
        <v>2406</v>
      </c>
      <c r="N489" s="50" t="s">
        <v>2407</v>
      </c>
      <c r="AD489" s="1"/>
    </row>
    <row r="490" spans="4:30">
      <c r="D490" s="51"/>
      <c r="E490" s="27" t="s">
        <v>378</v>
      </c>
      <c r="F490" s="27" t="s">
        <v>378</v>
      </c>
      <c r="G490" s="51">
        <v>10</v>
      </c>
      <c r="H490" s="51">
        <v>25</v>
      </c>
      <c r="I490" s="51">
        <v>5.5</v>
      </c>
      <c r="J490" s="51">
        <v>17</v>
      </c>
      <c r="K490" s="51">
        <v>9</v>
      </c>
      <c r="L490" s="51">
        <v>37</v>
      </c>
      <c r="M490" s="27" t="s">
        <v>1230</v>
      </c>
      <c r="N490" s="27" t="s">
        <v>1230</v>
      </c>
      <c r="AD490" s="1"/>
    </row>
    <row r="491" spans="4:30">
      <c r="D491" s="51"/>
      <c r="E491" s="27" t="s">
        <v>2392</v>
      </c>
      <c r="F491" s="27" t="s">
        <v>2392</v>
      </c>
      <c r="G491" s="51">
        <v>10</v>
      </c>
      <c r="H491" s="51">
        <v>39</v>
      </c>
      <c r="I491" s="51">
        <v>9.6</v>
      </c>
      <c r="J491" s="51">
        <v>41</v>
      </c>
      <c r="K491" s="51">
        <v>41</v>
      </c>
      <c r="L491" s="51">
        <v>14</v>
      </c>
      <c r="M491" s="27" t="s">
        <v>2393</v>
      </c>
      <c r="N491" s="27" t="s">
        <v>2394</v>
      </c>
      <c r="AD491" s="1"/>
    </row>
    <row r="492" spans="4:30">
      <c r="D492" s="51"/>
      <c r="E492" s="27" t="s">
        <v>2416</v>
      </c>
      <c r="F492" s="27" t="s">
        <v>2416</v>
      </c>
      <c r="G492" s="51">
        <v>10</v>
      </c>
      <c r="H492" s="51">
        <v>42</v>
      </c>
      <c r="I492" s="51">
        <v>7.6</v>
      </c>
      <c r="J492" s="51">
        <v>13</v>
      </c>
      <c r="K492" s="51">
        <v>44</v>
      </c>
      <c r="L492" s="51">
        <v>48</v>
      </c>
      <c r="M492" s="50" t="s">
        <v>2417</v>
      </c>
      <c r="N492" s="50" t="s">
        <v>1997</v>
      </c>
      <c r="AD492" s="1"/>
    </row>
    <row r="493" spans="4:30">
      <c r="D493" s="51"/>
      <c r="E493" s="27" t="s">
        <v>374</v>
      </c>
      <c r="F493" s="27" t="s">
        <v>374</v>
      </c>
      <c r="G493" s="51">
        <v>10</v>
      </c>
      <c r="H493" s="51">
        <v>43</v>
      </c>
      <c r="I493" s="51">
        <v>30.9</v>
      </c>
      <c r="J493" s="51">
        <v>24</v>
      </c>
      <c r="K493" s="51">
        <v>55</v>
      </c>
      <c r="L493" s="51">
        <v>22</v>
      </c>
      <c r="M493" s="27" t="s">
        <v>1231</v>
      </c>
      <c r="N493" s="27" t="s">
        <v>1231</v>
      </c>
      <c r="AD493" s="1"/>
    </row>
    <row r="494" spans="4:30">
      <c r="D494" s="51"/>
      <c r="E494" s="27" t="s">
        <v>2423</v>
      </c>
      <c r="F494" s="27" t="s">
        <v>2423</v>
      </c>
      <c r="G494" s="51">
        <v>10</v>
      </c>
      <c r="H494" s="51">
        <v>48</v>
      </c>
      <c r="I494" s="51">
        <v>16.7</v>
      </c>
      <c r="J494" s="51">
        <v>12</v>
      </c>
      <c r="K494" s="51">
        <v>27</v>
      </c>
      <c r="L494" s="51">
        <v>43</v>
      </c>
      <c r="M494" s="27" t="s">
        <v>2424</v>
      </c>
      <c r="N494" s="27" t="s">
        <v>2425</v>
      </c>
      <c r="AD494" s="1"/>
    </row>
    <row r="495" spans="4:30">
      <c r="D495" s="51"/>
      <c r="E495" s="27" t="s">
        <v>2418</v>
      </c>
      <c r="F495" s="27" t="s">
        <v>2418</v>
      </c>
      <c r="G495" s="51">
        <v>10</v>
      </c>
      <c r="H495" s="51">
        <v>47</v>
      </c>
      <c r="I495" s="51">
        <v>42.3</v>
      </c>
      <c r="J495" s="51">
        <v>13</v>
      </c>
      <c r="K495" s="51">
        <v>59</v>
      </c>
      <c r="L495" s="51">
        <v>9</v>
      </c>
      <c r="M495" s="27" t="s">
        <v>2419</v>
      </c>
      <c r="N495" s="50" t="s">
        <v>2420</v>
      </c>
      <c r="AD495" s="1"/>
    </row>
    <row r="496" spans="4:30">
      <c r="D496" s="51"/>
      <c r="E496" s="27" t="s">
        <v>2421</v>
      </c>
      <c r="F496" s="27" t="s">
        <v>2421</v>
      </c>
      <c r="G496" s="51">
        <v>10</v>
      </c>
      <c r="H496" s="51">
        <v>50</v>
      </c>
      <c r="I496" s="51">
        <v>53.3</v>
      </c>
      <c r="J496" s="51">
        <v>13</v>
      </c>
      <c r="K496" s="51">
        <v>24</v>
      </c>
      <c r="L496" s="51">
        <v>46</v>
      </c>
      <c r="M496" s="27" t="s">
        <v>2422</v>
      </c>
      <c r="N496" s="50" t="s">
        <v>1997</v>
      </c>
      <c r="AD496" s="1"/>
    </row>
    <row r="497" spans="4:30">
      <c r="D497" s="51"/>
      <c r="E497" s="27" t="s">
        <v>373</v>
      </c>
      <c r="F497" s="27" t="s">
        <v>373</v>
      </c>
      <c r="G497" s="51">
        <v>10</v>
      </c>
      <c r="H497" s="51">
        <v>51</v>
      </c>
      <c r="I497" s="51">
        <v>16.100000000000001</v>
      </c>
      <c r="J497" s="51">
        <v>27</v>
      </c>
      <c r="K497" s="51">
        <v>58</v>
      </c>
      <c r="L497" s="51">
        <v>30</v>
      </c>
      <c r="M497" s="27" t="s">
        <v>1232</v>
      </c>
      <c r="N497" s="27" t="s">
        <v>1232</v>
      </c>
      <c r="AD497" s="1"/>
    </row>
    <row r="498" spans="4:30">
      <c r="D498" s="51"/>
      <c r="E498" s="27" t="s">
        <v>371</v>
      </c>
      <c r="F498" s="27" t="s">
        <v>371</v>
      </c>
      <c r="G498" s="51">
        <v>11</v>
      </c>
      <c r="H498" s="51">
        <v>0</v>
      </c>
      <c r="I498" s="51">
        <v>24</v>
      </c>
      <c r="J498" s="51">
        <v>28</v>
      </c>
      <c r="K498" s="51">
        <v>58</v>
      </c>
      <c r="L498" s="51">
        <v>32</v>
      </c>
      <c r="M498" s="27" t="s">
        <v>1233</v>
      </c>
      <c r="N498" s="27" t="s">
        <v>1233</v>
      </c>
      <c r="AD498" s="1"/>
    </row>
    <row r="499" spans="4:30">
      <c r="D499" s="51"/>
      <c r="E499" s="27" t="s">
        <v>2426</v>
      </c>
      <c r="F499" s="27" t="s">
        <v>2426</v>
      </c>
      <c r="G499" s="51">
        <v>11</v>
      </c>
      <c r="H499" s="51">
        <v>0</v>
      </c>
      <c r="I499" s="51">
        <v>18.399999999999999</v>
      </c>
      <c r="J499" s="51">
        <v>13</v>
      </c>
      <c r="K499" s="51">
        <v>54</v>
      </c>
      <c r="L499" s="51">
        <v>3</v>
      </c>
      <c r="M499" s="27" t="s">
        <v>2427</v>
      </c>
      <c r="N499" s="50" t="s">
        <v>2428</v>
      </c>
      <c r="AD499" s="1"/>
    </row>
    <row r="500" spans="4:30">
      <c r="D500" s="51"/>
      <c r="E500" s="27" t="s">
        <v>372</v>
      </c>
      <c r="F500" s="27" t="s">
        <v>372</v>
      </c>
      <c r="G500" s="51">
        <v>11</v>
      </c>
      <c r="H500" s="51">
        <v>3</v>
      </c>
      <c r="I500" s="51">
        <v>11.1</v>
      </c>
      <c r="J500" s="51">
        <v>27</v>
      </c>
      <c r="K500" s="51">
        <v>58</v>
      </c>
      <c r="L500" s="51">
        <v>23</v>
      </c>
      <c r="M500" s="27" t="s">
        <v>1234</v>
      </c>
      <c r="N500" s="27" t="s">
        <v>1234</v>
      </c>
      <c r="AD500" s="1"/>
    </row>
    <row r="501" spans="4:30">
      <c r="D501" s="51"/>
      <c r="E501" s="27" t="s">
        <v>395</v>
      </c>
      <c r="F501" s="27" t="s">
        <v>395</v>
      </c>
      <c r="G501" s="51">
        <v>11</v>
      </c>
      <c r="H501" s="51">
        <v>5</v>
      </c>
      <c r="I501" s="51">
        <v>48.8</v>
      </c>
      <c r="J501" s="51">
        <v>0</v>
      </c>
      <c r="K501" s="51">
        <v>-2</v>
      </c>
      <c r="L501" s="51">
        <v>-13</v>
      </c>
      <c r="M501" s="27" t="s">
        <v>2449</v>
      </c>
      <c r="N501" s="50" t="s">
        <v>1999</v>
      </c>
      <c r="AD501" s="1"/>
    </row>
    <row r="502" spans="4:30">
      <c r="D502" s="51"/>
      <c r="E502" s="27" t="s">
        <v>382</v>
      </c>
      <c r="F502" s="27" t="s">
        <v>382</v>
      </c>
      <c r="G502" s="51">
        <v>11</v>
      </c>
      <c r="H502" s="51">
        <v>14</v>
      </c>
      <c r="I502" s="51">
        <v>37</v>
      </c>
      <c r="J502" s="51">
        <v>12</v>
      </c>
      <c r="K502" s="51">
        <v>49</v>
      </c>
      <c r="L502" s="51">
        <v>6</v>
      </c>
      <c r="M502" s="27" t="s">
        <v>1235</v>
      </c>
      <c r="N502" s="27" t="s">
        <v>1235</v>
      </c>
      <c r="AD502" s="1"/>
    </row>
    <row r="503" spans="4:30">
      <c r="D503" s="51"/>
      <c r="E503" s="27" t="s">
        <v>379</v>
      </c>
      <c r="F503" s="27" t="s">
        <v>379</v>
      </c>
      <c r="G503" s="51">
        <v>11</v>
      </c>
      <c r="H503" s="51">
        <v>16</v>
      </c>
      <c r="I503" s="51">
        <v>54.5</v>
      </c>
      <c r="J503" s="51">
        <v>18</v>
      </c>
      <c r="K503" s="51">
        <v>3</v>
      </c>
      <c r="L503" s="51">
        <v>8</v>
      </c>
      <c r="M503" s="27" t="s">
        <v>2441</v>
      </c>
      <c r="N503" s="50" t="s">
        <v>1997</v>
      </c>
      <c r="AD503" s="1"/>
    </row>
    <row r="504" spans="4:30">
      <c r="D504" s="51"/>
      <c r="E504" s="27" t="s">
        <v>2439</v>
      </c>
      <c r="F504" s="27" t="s">
        <v>2439</v>
      </c>
      <c r="G504" s="51">
        <v>11</v>
      </c>
      <c r="H504" s="51">
        <v>16</v>
      </c>
      <c r="I504" s="51">
        <v>59</v>
      </c>
      <c r="J504" s="51">
        <v>18</v>
      </c>
      <c r="K504" s="51">
        <v>8</v>
      </c>
      <c r="L504" s="51">
        <v>53</v>
      </c>
      <c r="M504" s="27" t="s">
        <v>2440</v>
      </c>
      <c r="N504" s="50" t="s">
        <v>1997</v>
      </c>
      <c r="AD504" s="1"/>
    </row>
    <row r="505" spans="4:30">
      <c r="D505" s="51"/>
      <c r="E505" s="27" t="s">
        <v>2437</v>
      </c>
      <c r="F505" s="27" t="s">
        <v>2437</v>
      </c>
      <c r="G505" s="51">
        <v>11</v>
      </c>
      <c r="H505" s="51">
        <v>20</v>
      </c>
      <c r="I505" s="51">
        <v>3.6</v>
      </c>
      <c r="J505" s="51">
        <v>18</v>
      </c>
      <c r="K505" s="51">
        <v>21</v>
      </c>
      <c r="L505" s="51">
        <v>24</v>
      </c>
      <c r="M505" s="27" t="s">
        <v>2438</v>
      </c>
      <c r="N505" s="50" t="s">
        <v>1997</v>
      </c>
      <c r="AD505" s="1"/>
    </row>
    <row r="506" spans="4:30">
      <c r="D506" s="51"/>
      <c r="E506" s="27" t="s">
        <v>380</v>
      </c>
      <c r="F506" s="27" t="s">
        <v>380</v>
      </c>
      <c r="G506" s="51">
        <v>11</v>
      </c>
      <c r="H506" s="51">
        <v>20</v>
      </c>
      <c r="I506" s="51">
        <v>16.7</v>
      </c>
      <c r="J506" s="51">
        <v>13</v>
      </c>
      <c r="K506" s="51">
        <v>35</v>
      </c>
      <c r="L506" s="51">
        <v>24</v>
      </c>
      <c r="M506" s="27" t="s">
        <v>2429</v>
      </c>
      <c r="N506" s="50" t="s">
        <v>2430</v>
      </c>
      <c r="AD506" s="1"/>
    </row>
    <row r="507" spans="4:30">
      <c r="D507" s="51"/>
      <c r="E507" s="27" t="s">
        <v>394</v>
      </c>
      <c r="F507" s="27" t="s">
        <v>394</v>
      </c>
      <c r="G507" s="51">
        <v>11</v>
      </c>
      <c r="H507" s="51">
        <v>21</v>
      </c>
      <c r="I507" s="51">
        <v>6.7</v>
      </c>
      <c r="J507" s="51">
        <v>3</v>
      </c>
      <c r="K507" s="51">
        <v>14</v>
      </c>
      <c r="L507" s="51">
        <v>5</v>
      </c>
      <c r="M507" s="27" t="s">
        <v>2448</v>
      </c>
      <c r="N507" s="50" t="s">
        <v>1997</v>
      </c>
      <c r="AD507" s="1"/>
    </row>
    <row r="508" spans="4:30">
      <c r="D508" s="51"/>
      <c r="E508" s="27" t="s">
        <v>2432</v>
      </c>
      <c r="F508" s="27" t="s">
        <v>2432</v>
      </c>
      <c r="G508" s="51">
        <v>11</v>
      </c>
      <c r="H508" s="51">
        <v>21</v>
      </c>
      <c r="I508" s="51">
        <v>43.2</v>
      </c>
      <c r="J508" s="51">
        <v>20</v>
      </c>
      <c r="K508" s="51">
        <v>10</v>
      </c>
      <c r="L508" s="51">
        <v>9</v>
      </c>
      <c r="M508" s="27" t="s">
        <v>2433</v>
      </c>
      <c r="N508" s="50" t="s">
        <v>1997</v>
      </c>
      <c r="AD508" s="1"/>
    </row>
    <row r="509" spans="4:30">
      <c r="D509" s="51"/>
      <c r="E509" s="27" t="s">
        <v>305</v>
      </c>
      <c r="F509" s="27" t="s">
        <v>305</v>
      </c>
      <c r="G509" s="51">
        <v>11</v>
      </c>
      <c r="H509" s="51">
        <v>26</v>
      </c>
      <c r="I509" s="51">
        <v>8.1</v>
      </c>
      <c r="J509" s="51">
        <v>43</v>
      </c>
      <c r="K509" s="51">
        <v>35</v>
      </c>
      <c r="L509" s="51">
        <v>11</v>
      </c>
      <c r="M509" s="27" t="s">
        <v>1236</v>
      </c>
      <c r="N509" s="27" t="s">
        <v>1236</v>
      </c>
      <c r="AD509" s="1"/>
    </row>
    <row r="510" spans="4:30">
      <c r="D510" s="51"/>
      <c r="E510" s="27" t="s">
        <v>301</v>
      </c>
      <c r="F510" s="27" t="s">
        <v>301</v>
      </c>
      <c r="G510" s="51">
        <v>11</v>
      </c>
      <c r="H510" s="51">
        <v>32</v>
      </c>
      <c r="I510" s="51">
        <v>34.700000000000003</v>
      </c>
      <c r="J510" s="51">
        <v>53</v>
      </c>
      <c r="K510" s="51">
        <v>4</v>
      </c>
      <c r="L510" s="51">
        <v>2</v>
      </c>
      <c r="M510" s="27" t="s">
        <v>1237</v>
      </c>
      <c r="N510" s="27" t="s">
        <v>1237</v>
      </c>
      <c r="AD510" s="1"/>
    </row>
    <row r="511" spans="4:30">
      <c r="D511" s="51"/>
      <c r="E511" s="27" t="s">
        <v>381</v>
      </c>
      <c r="F511" s="27" t="s">
        <v>381</v>
      </c>
      <c r="G511" s="51">
        <v>11</v>
      </c>
      <c r="H511" s="51">
        <v>40</v>
      </c>
      <c r="I511" s="51">
        <v>55.6</v>
      </c>
      <c r="J511" s="51">
        <v>11</v>
      </c>
      <c r="K511" s="51">
        <v>28</v>
      </c>
      <c r="L511" s="51">
        <v>13</v>
      </c>
      <c r="M511" s="27" t="s">
        <v>2431</v>
      </c>
      <c r="N511" s="50" t="s">
        <v>1910</v>
      </c>
      <c r="AD511" s="1"/>
    </row>
    <row r="512" spans="4:30">
      <c r="D512" s="51"/>
      <c r="E512" s="27" t="s">
        <v>2434</v>
      </c>
      <c r="F512" s="27" t="s">
        <v>2434</v>
      </c>
      <c r="G512" s="51">
        <v>11</v>
      </c>
      <c r="H512" s="51">
        <v>44</v>
      </c>
      <c r="I512" s="51">
        <v>2</v>
      </c>
      <c r="J512" s="51">
        <v>19</v>
      </c>
      <c r="K512" s="51">
        <v>57</v>
      </c>
      <c r="L512" s="51">
        <v>0</v>
      </c>
      <c r="M512" s="27" t="s">
        <v>2435</v>
      </c>
      <c r="N512" s="50" t="s">
        <v>2436</v>
      </c>
      <c r="AD512" s="1"/>
    </row>
    <row r="513" spans="4:30">
      <c r="D513" s="51"/>
      <c r="E513" s="27" t="s">
        <v>516</v>
      </c>
      <c r="F513" s="27" t="s">
        <v>516</v>
      </c>
      <c r="G513" s="51">
        <v>12</v>
      </c>
      <c r="H513" s="51">
        <v>1</v>
      </c>
      <c r="I513" s="51">
        <v>52.8</v>
      </c>
      <c r="J513" s="51">
        <v>-18</v>
      </c>
      <c r="K513" s="51">
        <v>-51</v>
      </c>
      <c r="L513" s="51">
        <v>-52</v>
      </c>
      <c r="M513" s="27" t="s">
        <v>1238</v>
      </c>
      <c r="N513" s="27" t="s">
        <v>1238</v>
      </c>
      <c r="AD513" s="1"/>
    </row>
    <row r="514" spans="4:30">
      <c r="D514" s="51"/>
      <c r="E514" s="27" t="s">
        <v>517</v>
      </c>
      <c r="F514" s="27" t="s">
        <v>517</v>
      </c>
      <c r="G514" s="51">
        <v>12</v>
      </c>
      <c r="H514" s="51">
        <v>1</v>
      </c>
      <c r="I514" s="51">
        <v>52.8</v>
      </c>
      <c r="J514" s="51">
        <v>-18</v>
      </c>
      <c r="K514" s="51">
        <v>-51</v>
      </c>
      <c r="L514" s="51">
        <v>-52</v>
      </c>
      <c r="M514" s="27" t="s">
        <v>1239</v>
      </c>
      <c r="N514" s="27" t="s">
        <v>1239</v>
      </c>
      <c r="AD514" s="1"/>
    </row>
    <row r="515" spans="4:30">
      <c r="D515" s="51"/>
      <c r="E515" s="27" t="s">
        <v>291</v>
      </c>
      <c r="F515" s="27" t="s">
        <v>291</v>
      </c>
      <c r="G515" s="51">
        <v>12</v>
      </c>
      <c r="H515" s="51">
        <v>8</v>
      </c>
      <c r="I515" s="51">
        <v>5.5</v>
      </c>
      <c r="J515" s="51">
        <v>65</v>
      </c>
      <c r="K515" s="51">
        <v>10</v>
      </c>
      <c r="L515" s="51">
        <v>28</v>
      </c>
      <c r="M515" s="27" t="s">
        <v>1240</v>
      </c>
      <c r="N515" s="27" t="s">
        <v>1240</v>
      </c>
      <c r="AD515" s="1"/>
    </row>
    <row r="516" spans="4:30">
      <c r="D516" s="51"/>
      <c r="E516" s="27" t="s">
        <v>290</v>
      </c>
      <c r="F516" s="27" t="s">
        <v>290</v>
      </c>
      <c r="G516" s="51">
        <v>12</v>
      </c>
      <c r="H516" s="51">
        <v>16</v>
      </c>
      <c r="I516" s="51">
        <v>43.3</v>
      </c>
      <c r="J516" s="51">
        <v>69</v>
      </c>
      <c r="K516" s="51">
        <v>27</v>
      </c>
      <c r="L516" s="51">
        <v>49</v>
      </c>
      <c r="M516" s="27" t="s">
        <v>1241</v>
      </c>
      <c r="N516" s="27" t="s">
        <v>1241</v>
      </c>
      <c r="AD516" s="1"/>
    </row>
    <row r="517" spans="4:30">
      <c r="D517" s="51"/>
      <c r="E517" s="27" t="s">
        <v>306</v>
      </c>
      <c r="F517" s="27" t="s">
        <v>306</v>
      </c>
      <c r="G517" s="51">
        <v>12</v>
      </c>
      <c r="H517" s="51">
        <v>17</v>
      </c>
      <c r="I517" s="51">
        <v>29.9</v>
      </c>
      <c r="J517" s="51">
        <v>37</v>
      </c>
      <c r="K517" s="51">
        <v>48</v>
      </c>
      <c r="L517" s="51">
        <v>28</v>
      </c>
      <c r="M517" s="27" t="s">
        <v>1242</v>
      </c>
      <c r="N517" s="27" t="s">
        <v>1242</v>
      </c>
      <c r="AD517" s="1"/>
    </row>
    <row r="518" spans="4:30">
      <c r="D518" s="51"/>
      <c r="E518" s="27" t="s">
        <v>304</v>
      </c>
      <c r="F518" s="27" t="s">
        <v>304</v>
      </c>
      <c r="G518" s="51">
        <v>12</v>
      </c>
      <c r="H518" s="51">
        <v>30</v>
      </c>
      <c r="I518" s="51">
        <v>36.1</v>
      </c>
      <c r="J518" s="51">
        <v>41</v>
      </c>
      <c r="K518" s="51">
        <v>38</v>
      </c>
      <c r="L518" s="51">
        <v>34</v>
      </c>
      <c r="M518" s="27" t="s">
        <v>1243</v>
      </c>
      <c r="N518" s="27" t="s">
        <v>1243</v>
      </c>
      <c r="AD518" s="1"/>
    </row>
    <row r="519" spans="4:30">
      <c r="D519" s="51"/>
      <c r="E519" s="27" t="s">
        <v>328</v>
      </c>
      <c r="F519" s="27" t="s">
        <v>328</v>
      </c>
      <c r="G519" s="51">
        <v>12</v>
      </c>
      <c r="H519" s="51">
        <v>35</v>
      </c>
      <c r="I519" s="51">
        <v>57.8</v>
      </c>
      <c r="J519" s="51">
        <v>27</v>
      </c>
      <c r="K519" s="51">
        <v>57</v>
      </c>
      <c r="L519" s="51">
        <v>35</v>
      </c>
      <c r="M519" s="27" t="s">
        <v>1244</v>
      </c>
      <c r="N519" s="27" t="s">
        <v>1244</v>
      </c>
      <c r="AD519" s="1"/>
    </row>
    <row r="520" spans="4:30">
      <c r="D520" s="51"/>
      <c r="E520" s="27" t="s">
        <v>329</v>
      </c>
      <c r="F520" s="27" t="s">
        <v>329</v>
      </c>
      <c r="G520" s="51">
        <v>12</v>
      </c>
      <c r="H520" s="51">
        <v>36</v>
      </c>
      <c r="I520" s="51">
        <v>20.5</v>
      </c>
      <c r="J520" s="51">
        <v>25</v>
      </c>
      <c r="K520" s="51">
        <v>59</v>
      </c>
      <c r="L520" s="51">
        <v>16</v>
      </c>
      <c r="M520" s="27" t="s">
        <v>1245</v>
      </c>
      <c r="N520" s="27" t="s">
        <v>1245</v>
      </c>
      <c r="AD520" s="1"/>
    </row>
    <row r="521" spans="4:30">
      <c r="D521" s="51"/>
      <c r="E521" s="27" t="s">
        <v>289</v>
      </c>
      <c r="F521" s="27" t="s">
        <v>289</v>
      </c>
      <c r="G521" s="51">
        <v>12</v>
      </c>
      <c r="H521" s="51">
        <v>37</v>
      </c>
      <c r="I521" s="51">
        <v>24.6</v>
      </c>
      <c r="J521" s="51">
        <v>74</v>
      </c>
      <c r="K521" s="51">
        <v>11</v>
      </c>
      <c r="L521" s="51">
        <v>31</v>
      </c>
      <c r="M521" s="27" t="s">
        <v>1246</v>
      </c>
      <c r="N521" s="27" t="s">
        <v>1246</v>
      </c>
      <c r="AD521" s="1"/>
    </row>
    <row r="522" spans="4:30">
      <c r="D522" s="51"/>
      <c r="E522" s="27" t="s">
        <v>292</v>
      </c>
      <c r="F522" s="27" t="s">
        <v>292</v>
      </c>
      <c r="G522" s="51">
        <v>12</v>
      </c>
      <c r="H522" s="51">
        <v>39</v>
      </c>
      <c r="I522" s="51">
        <v>59.3</v>
      </c>
      <c r="J522" s="51">
        <v>61</v>
      </c>
      <c r="K522" s="51">
        <v>26</v>
      </c>
      <c r="L522" s="51">
        <v>30</v>
      </c>
      <c r="M522" s="27" t="s">
        <v>1247</v>
      </c>
      <c r="N522" s="27" t="s">
        <v>1247</v>
      </c>
      <c r="AD522" s="1"/>
    </row>
    <row r="523" spans="4:30">
      <c r="E523" s="2" t="s">
        <v>303</v>
      </c>
      <c r="F523" s="2" t="s">
        <v>303</v>
      </c>
      <c r="G523" s="2">
        <v>12</v>
      </c>
      <c r="H523" s="2">
        <v>41</v>
      </c>
      <c r="I523" s="2">
        <v>33</v>
      </c>
      <c r="J523" s="2">
        <v>41</v>
      </c>
      <c r="K523" s="2">
        <v>9</v>
      </c>
      <c r="L523" s="2">
        <v>4</v>
      </c>
      <c r="M523" s="27" t="s">
        <v>1248</v>
      </c>
      <c r="N523" s="27" t="s">
        <v>1248</v>
      </c>
      <c r="AD523" s="1"/>
    </row>
    <row r="524" spans="4:30">
      <c r="E524" s="2" t="s">
        <v>326</v>
      </c>
      <c r="F524" s="2" t="s">
        <v>326</v>
      </c>
      <c r="G524" s="2">
        <v>12</v>
      </c>
      <c r="H524" s="2">
        <v>42</v>
      </c>
      <c r="I524" s="2">
        <v>7.6</v>
      </c>
      <c r="J524" s="2">
        <v>32</v>
      </c>
      <c r="K524" s="2">
        <v>32</v>
      </c>
      <c r="L524" s="2">
        <v>30</v>
      </c>
      <c r="M524" s="27" t="s">
        <v>1249</v>
      </c>
      <c r="N524" s="27" t="s">
        <v>1249</v>
      </c>
      <c r="AD524" s="1"/>
    </row>
    <row r="525" spans="4:30">
      <c r="E525" s="2" t="s">
        <v>327</v>
      </c>
      <c r="F525" s="2" t="s">
        <v>327</v>
      </c>
      <c r="G525" s="2">
        <v>12</v>
      </c>
      <c r="H525" s="2">
        <v>43</v>
      </c>
      <c r="I525" s="2">
        <v>58.1</v>
      </c>
      <c r="J525" s="2">
        <v>32</v>
      </c>
      <c r="K525" s="2">
        <v>10</v>
      </c>
      <c r="L525" s="2">
        <v>11</v>
      </c>
      <c r="M525" s="27" t="s">
        <v>1250</v>
      </c>
      <c r="N525" s="27" t="s">
        <v>1250</v>
      </c>
      <c r="AD525" s="1"/>
    </row>
    <row r="526" spans="4:30">
      <c r="E526" s="2" t="s">
        <v>518</v>
      </c>
      <c r="F526" s="2" t="s">
        <v>518</v>
      </c>
      <c r="G526" s="2">
        <v>12</v>
      </c>
      <c r="H526" s="2">
        <v>48</v>
      </c>
      <c r="I526" s="2">
        <v>35.799999999999997</v>
      </c>
      <c r="J526" s="2">
        <v>-5</v>
      </c>
      <c r="K526" s="2">
        <v>-48</v>
      </c>
      <c r="L526" s="2">
        <v>0</v>
      </c>
      <c r="M526" s="27" t="s">
        <v>1251</v>
      </c>
      <c r="N526" s="27" t="s">
        <v>1251</v>
      </c>
      <c r="AD526" s="1"/>
    </row>
    <row r="527" spans="4:30">
      <c r="E527" s="2" t="s">
        <v>519</v>
      </c>
      <c r="F527" s="2" t="s">
        <v>519</v>
      </c>
      <c r="G527" s="2">
        <v>12</v>
      </c>
      <c r="H527" s="2">
        <v>49</v>
      </c>
      <c r="I527" s="2">
        <v>2.2000000000000002</v>
      </c>
      <c r="J527" s="2">
        <v>-8</v>
      </c>
      <c r="K527" s="2">
        <v>-39</v>
      </c>
      <c r="L527" s="2">
        <v>-50</v>
      </c>
      <c r="M527" s="27" t="s">
        <v>1252</v>
      </c>
      <c r="N527" s="27" t="s">
        <v>1252</v>
      </c>
      <c r="AD527" s="1"/>
    </row>
    <row r="528" spans="4:30">
      <c r="E528" s="2" t="s">
        <v>330</v>
      </c>
      <c r="F528" s="2" t="s">
        <v>330</v>
      </c>
      <c r="G528" s="2">
        <v>12</v>
      </c>
      <c r="H528" s="2">
        <v>50</v>
      </c>
      <c r="I528" s="2">
        <v>26.5</v>
      </c>
      <c r="J528" s="2">
        <v>25</v>
      </c>
      <c r="K528" s="2">
        <v>30</v>
      </c>
      <c r="L528" s="2">
        <v>0</v>
      </c>
      <c r="M528" s="27" t="s">
        <v>1253</v>
      </c>
      <c r="N528" s="27" t="s">
        <v>1253</v>
      </c>
      <c r="P528" s="49"/>
      <c r="Q528" s="48"/>
      <c r="R528" s="48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4:30">
      <c r="E529" s="2" t="s">
        <v>515</v>
      </c>
      <c r="F529" s="2" t="s">
        <v>515</v>
      </c>
      <c r="G529" s="2">
        <v>12</v>
      </c>
      <c r="H529" s="2">
        <v>52</v>
      </c>
      <c r="I529" s="2">
        <v>22.1</v>
      </c>
      <c r="J529" s="2">
        <v>-1</v>
      </c>
      <c r="K529" s="2">
        <v>-12</v>
      </c>
      <c r="L529" s="2">
        <v>0</v>
      </c>
      <c r="M529" s="27" t="s">
        <v>1254</v>
      </c>
      <c r="N529" s="27" t="s">
        <v>1254</v>
      </c>
      <c r="P529" s="49"/>
      <c r="Q529" s="48"/>
      <c r="R529" s="48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4:30">
      <c r="E530" s="2" t="s">
        <v>514</v>
      </c>
      <c r="F530" s="2" t="s">
        <v>514</v>
      </c>
      <c r="G530" s="2">
        <v>12</v>
      </c>
      <c r="H530" s="2">
        <v>52</v>
      </c>
      <c r="I530" s="2">
        <v>55.9</v>
      </c>
      <c r="J530" s="2">
        <v>11</v>
      </c>
      <c r="K530" s="2">
        <v>13</v>
      </c>
      <c r="L530" s="2">
        <v>50</v>
      </c>
      <c r="M530" s="27" t="s">
        <v>1255</v>
      </c>
      <c r="N530" s="27" t="s">
        <v>1255</v>
      </c>
      <c r="AD530" s="1"/>
    </row>
    <row r="531" spans="4:30">
      <c r="E531" s="2" t="s">
        <v>307</v>
      </c>
      <c r="F531" s="2" t="s">
        <v>307</v>
      </c>
      <c r="G531" s="2">
        <v>13</v>
      </c>
      <c r="H531" s="2">
        <v>10</v>
      </c>
      <c r="I531" s="2">
        <v>56.1</v>
      </c>
      <c r="J531" s="2">
        <v>37</v>
      </c>
      <c r="K531" s="2">
        <v>3</v>
      </c>
      <c r="L531" s="2">
        <v>31</v>
      </c>
      <c r="M531" s="27" t="s">
        <v>1256</v>
      </c>
      <c r="N531" s="27" t="s">
        <v>1256</v>
      </c>
      <c r="AD531" s="1"/>
    </row>
    <row r="532" spans="4:30">
      <c r="E532" s="2" t="s">
        <v>308</v>
      </c>
      <c r="F532" s="2" t="s">
        <v>308</v>
      </c>
      <c r="G532" s="2">
        <v>13</v>
      </c>
      <c r="H532" s="2">
        <v>13</v>
      </c>
      <c r="I532" s="2">
        <v>28</v>
      </c>
      <c r="J532" s="2">
        <v>36</v>
      </c>
      <c r="K532" s="2">
        <v>35</v>
      </c>
      <c r="L532" s="2">
        <v>36</v>
      </c>
      <c r="M532" s="27" t="s">
        <v>1257</v>
      </c>
      <c r="N532" s="27" t="s">
        <v>1257</v>
      </c>
      <c r="AD532" s="1"/>
    </row>
    <row r="533" spans="4:30">
      <c r="E533" s="2" t="s">
        <v>325</v>
      </c>
      <c r="F533" s="2" t="s">
        <v>325</v>
      </c>
      <c r="G533" s="2">
        <v>13</v>
      </c>
      <c r="H533" s="2">
        <v>53</v>
      </c>
      <c r="I533" s="2">
        <v>26.7</v>
      </c>
      <c r="J533" s="2">
        <v>40</v>
      </c>
      <c r="K533" s="2">
        <v>16</v>
      </c>
      <c r="L533" s="2">
        <v>59</v>
      </c>
      <c r="M533" s="27" t="s">
        <v>1258</v>
      </c>
      <c r="N533" s="27" t="s">
        <v>1258</v>
      </c>
      <c r="AD533" s="1"/>
    </row>
    <row r="534" spans="4:30">
      <c r="E534" s="2" t="s">
        <v>324</v>
      </c>
      <c r="F534" s="2" t="s">
        <v>324</v>
      </c>
      <c r="G534" s="2">
        <v>13</v>
      </c>
      <c r="H534" s="2">
        <v>55</v>
      </c>
      <c r="I534" s="2">
        <v>40</v>
      </c>
      <c r="J534" s="2">
        <v>40</v>
      </c>
      <c r="K534" s="2">
        <v>27</v>
      </c>
      <c r="L534" s="2">
        <v>44</v>
      </c>
      <c r="M534" s="27" t="s">
        <v>1259</v>
      </c>
      <c r="N534" s="27" t="s">
        <v>1259</v>
      </c>
      <c r="AD534" s="1"/>
    </row>
    <row r="535" spans="4:30">
      <c r="E535" s="2" t="s">
        <v>419</v>
      </c>
      <c r="F535" s="2" t="s">
        <v>419</v>
      </c>
      <c r="G535" s="2">
        <v>14</v>
      </c>
      <c r="H535" s="2">
        <v>5</v>
      </c>
      <c r="I535" s="2">
        <v>27.3</v>
      </c>
      <c r="J535" s="2">
        <v>28</v>
      </c>
      <c r="K535" s="2">
        <v>32</v>
      </c>
      <c r="L535" s="2">
        <v>6</v>
      </c>
      <c r="M535" s="27" t="s">
        <v>1260</v>
      </c>
      <c r="N535" s="27" t="s">
        <v>1260</v>
      </c>
      <c r="AD535" s="1"/>
    </row>
    <row r="536" spans="4:30">
      <c r="E536" s="2" t="s">
        <v>294</v>
      </c>
      <c r="F536" s="2" t="s">
        <v>294</v>
      </c>
      <c r="G536" s="2">
        <v>14</v>
      </c>
      <c r="H536" s="2">
        <v>5</v>
      </c>
      <c r="I536" s="2">
        <v>1.4</v>
      </c>
      <c r="J536" s="2">
        <v>53</v>
      </c>
      <c r="K536" s="2">
        <v>39</v>
      </c>
      <c r="L536" s="2">
        <v>46</v>
      </c>
      <c r="M536" s="27" t="s">
        <v>1261</v>
      </c>
      <c r="N536" s="27" t="s">
        <v>1261</v>
      </c>
      <c r="AD536" s="1"/>
    </row>
    <row r="537" spans="4:30">
      <c r="E537" s="2" t="s">
        <v>416</v>
      </c>
      <c r="F537" s="2" t="s">
        <v>416</v>
      </c>
      <c r="G537" s="2">
        <v>15</v>
      </c>
      <c r="H537" s="2">
        <v>6</v>
      </c>
      <c r="I537" s="2">
        <v>29.4</v>
      </c>
      <c r="J537" s="2">
        <v>55</v>
      </c>
      <c r="K537" s="2">
        <v>45</v>
      </c>
      <c r="L537" s="2">
        <v>49</v>
      </c>
      <c r="M537" s="27" t="s">
        <v>1262</v>
      </c>
      <c r="N537" s="27" t="s">
        <v>1262</v>
      </c>
      <c r="AD537" s="1"/>
    </row>
    <row r="538" spans="4:30">
      <c r="E538" s="2" t="s">
        <v>418</v>
      </c>
      <c r="F538" s="2" t="s">
        <v>418</v>
      </c>
      <c r="G538" s="2">
        <v>15</v>
      </c>
      <c r="H538" s="2">
        <v>15</v>
      </c>
      <c r="I538" s="2">
        <v>53.8</v>
      </c>
      <c r="J538" s="2">
        <v>56</v>
      </c>
      <c r="K538" s="2">
        <v>19</v>
      </c>
      <c r="L538" s="2">
        <v>49</v>
      </c>
      <c r="M538" s="27" t="s">
        <v>1263</v>
      </c>
      <c r="N538" s="27" t="s">
        <v>1263</v>
      </c>
      <c r="AD538" s="1"/>
    </row>
    <row r="539" spans="4:30">
      <c r="E539" s="2" t="s">
        <v>417</v>
      </c>
      <c r="F539" s="2" t="s">
        <v>417</v>
      </c>
      <c r="G539" s="2">
        <v>15</v>
      </c>
      <c r="H539" s="2">
        <v>38</v>
      </c>
      <c r="I539" s="2">
        <v>40</v>
      </c>
      <c r="J539" s="2">
        <v>59</v>
      </c>
      <c r="K539" s="2">
        <v>21</v>
      </c>
      <c r="L539" s="2">
        <v>22</v>
      </c>
      <c r="M539" s="27" t="s">
        <v>1264</v>
      </c>
      <c r="N539" s="27" t="s">
        <v>1264</v>
      </c>
      <c r="AD539" s="1"/>
    </row>
    <row r="540" spans="4:30">
      <c r="D540" s="51"/>
      <c r="E540" s="27" t="s">
        <v>483</v>
      </c>
      <c r="F540" s="27" t="s">
        <v>483</v>
      </c>
      <c r="G540" s="51">
        <v>15</v>
      </c>
      <c r="H540" s="51">
        <v>39</v>
      </c>
      <c r="I540" s="51">
        <v>37.1</v>
      </c>
      <c r="J540" s="51">
        <v>59</v>
      </c>
      <c r="K540" s="51">
        <v>19</v>
      </c>
      <c r="L540" s="51">
        <v>55</v>
      </c>
      <c r="M540" s="27" t="s">
        <v>1265</v>
      </c>
      <c r="N540" s="27" t="s">
        <v>1265</v>
      </c>
      <c r="AD540" s="1"/>
    </row>
    <row r="541" spans="4:30">
      <c r="D541" s="51"/>
      <c r="E541" s="27" t="s">
        <v>447</v>
      </c>
      <c r="F541" s="27" t="s">
        <v>447</v>
      </c>
      <c r="G541" s="51">
        <v>16</v>
      </c>
      <c r="H541" s="51">
        <v>22</v>
      </c>
      <c r="I541" s="51">
        <v>20.7</v>
      </c>
      <c r="J541" s="51">
        <v>19</v>
      </c>
      <c r="K541" s="51">
        <v>49</v>
      </c>
      <c r="L541" s="51">
        <v>32</v>
      </c>
      <c r="M541" s="27" t="s">
        <v>1266</v>
      </c>
      <c r="N541" s="27" t="s">
        <v>1266</v>
      </c>
      <c r="AD541" s="1"/>
    </row>
    <row r="542" spans="4:30">
      <c r="D542" s="51"/>
      <c r="E542" s="27" t="s">
        <v>446</v>
      </c>
      <c r="F542" s="27" t="s">
        <v>446</v>
      </c>
      <c r="G542" s="51">
        <v>16</v>
      </c>
      <c r="H542" s="51">
        <v>43</v>
      </c>
      <c r="I542" s="51">
        <v>3.7</v>
      </c>
      <c r="J542" s="51">
        <v>36</v>
      </c>
      <c r="K542" s="51">
        <v>49</v>
      </c>
      <c r="L542" s="51">
        <v>55</v>
      </c>
      <c r="M542" s="27" t="s">
        <v>1267</v>
      </c>
      <c r="N542" s="27" t="s">
        <v>1267</v>
      </c>
      <c r="AD542" s="1"/>
    </row>
    <row r="543" spans="4:30">
      <c r="D543" s="51"/>
      <c r="E543" s="27" t="s">
        <v>445</v>
      </c>
      <c r="F543" s="27" t="s">
        <v>445</v>
      </c>
      <c r="G543" s="51">
        <v>16</v>
      </c>
      <c r="H543" s="51">
        <v>44</v>
      </c>
      <c r="I543" s="51">
        <v>29.5</v>
      </c>
      <c r="J543" s="51">
        <v>23</v>
      </c>
      <c r="K543" s="51">
        <v>48</v>
      </c>
      <c r="L543" s="51">
        <v>2</v>
      </c>
      <c r="M543" s="27" t="s">
        <v>1268</v>
      </c>
      <c r="N543" s="27" t="s">
        <v>1268</v>
      </c>
      <c r="AD543" s="1"/>
    </row>
    <row r="544" spans="4:30">
      <c r="D544" s="51"/>
      <c r="E544" s="27" t="s">
        <v>444</v>
      </c>
      <c r="F544" s="27" t="s">
        <v>444</v>
      </c>
      <c r="G544" s="51">
        <v>16</v>
      </c>
      <c r="H544" s="51">
        <v>46</v>
      </c>
      <c r="I544" s="51">
        <v>58.9</v>
      </c>
      <c r="J544" s="51">
        <v>47</v>
      </c>
      <c r="K544" s="51">
        <v>31</v>
      </c>
      <c r="L544" s="51">
        <v>42</v>
      </c>
      <c r="M544" s="27" t="s">
        <v>1269</v>
      </c>
      <c r="N544" s="27" t="s">
        <v>1269</v>
      </c>
      <c r="AD544" s="1"/>
    </row>
    <row r="545" spans="4:30">
      <c r="D545" s="51"/>
      <c r="E545" s="27" t="s">
        <v>608</v>
      </c>
      <c r="F545" s="27" t="s">
        <v>608</v>
      </c>
      <c r="G545" s="51">
        <v>17</v>
      </c>
      <c r="H545" s="51">
        <v>10</v>
      </c>
      <c r="I545" s="51">
        <v>10.4</v>
      </c>
      <c r="J545" s="51">
        <v>-26</v>
      </c>
      <c r="K545" s="51">
        <v>-34</v>
      </c>
      <c r="L545" s="51">
        <v>-52</v>
      </c>
      <c r="M545" s="27" t="s">
        <v>1270</v>
      </c>
      <c r="N545" s="27" t="s">
        <v>1771</v>
      </c>
      <c r="AD545" s="1"/>
    </row>
    <row r="546" spans="4:30">
      <c r="D546" s="51"/>
      <c r="E546" s="27" t="s">
        <v>602</v>
      </c>
      <c r="F546" s="27" t="s">
        <v>602</v>
      </c>
      <c r="G546" s="51">
        <v>17</v>
      </c>
      <c r="H546" s="51">
        <v>13</v>
      </c>
      <c r="I546" s="51">
        <v>44.1</v>
      </c>
      <c r="J546" s="51">
        <v>-37</v>
      </c>
      <c r="K546" s="51">
        <v>-6</v>
      </c>
      <c r="L546" s="51">
        <v>-12</v>
      </c>
      <c r="M546" s="27" t="s">
        <v>2361</v>
      </c>
      <c r="N546" s="27" t="s">
        <v>1587</v>
      </c>
      <c r="AD546" s="1"/>
    </row>
    <row r="547" spans="4:30">
      <c r="D547" s="51"/>
      <c r="E547" s="27" t="s">
        <v>603</v>
      </c>
      <c r="F547" s="27" t="s">
        <v>603</v>
      </c>
      <c r="G547" s="51">
        <v>17</v>
      </c>
      <c r="H547" s="51">
        <v>14</v>
      </c>
      <c r="I547" s="51">
        <v>32.5</v>
      </c>
      <c r="J547" s="51">
        <v>-29</v>
      </c>
      <c r="K547" s="51">
        <v>-27</v>
      </c>
      <c r="L547" s="51">
        <v>-42</v>
      </c>
      <c r="M547" s="27" t="s">
        <v>1271</v>
      </c>
      <c r="N547" s="27" t="s">
        <v>1771</v>
      </c>
      <c r="AD547" s="1"/>
    </row>
    <row r="548" spans="4:30">
      <c r="D548" s="51"/>
      <c r="E548" s="27" t="s">
        <v>2365</v>
      </c>
      <c r="F548" s="27" t="s">
        <v>2365</v>
      </c>
      <c r="G548" s="51">
        <v>17</v>
      </c>
      <c r="H548" s="51">
        <v>14</v>
      </c>
      <c r="I548" s="51">
        <v>4.3</v>
      </c>
      <c r="J548" s="51">
        <v>-12</v>
      </c>
      <c r="K548" s="51">
        <v>-54</v>
      </c>
      <c r="L548" s="51">
        <v>-37</v>
      </c>
      <c r="M548" s="27" t="s">
        <v>2366</v>
      </c>
      <c r="N548" s="27" t="s">
        <v>1587</v>
      </c>
      <c r="AD548" s="1"/>
    </row>
    <row r="549" spans="4:30">
      <c r="D549" s="51"/>
      <c r="E549" s="27" t="s">
        <v>604</v>
      </c>
      <c r="F549" s="27" t="s">
        <v>604</v>
      </c>
      <c r="G549" s="51">
        <v>17</v>
      </c>
      <c r="H549" s="51">
        <v>16</v>
      </c>
      <c r="I549" s="51">
        <v>37.4</v>
      </c>
      <c r="J549" s="51">
        <v>-28</v>
      </c>
      <c r="K549" s="51">
        <v>-8</v>
      </c>
      <c r="L549" s="51">
        <v>-22</v>
      </c>
      <c r="M549" s="27" t="s">
        <v>1272</v>
      </c>
      <c r="N549" s="27" t="s">
        <v>1771</v>
      </c>
      <c r="AD549" s="1"/>
    </row>
    <row r="550" spans="4:30">
      <c r="D550" s="51"/>
      <c r="E550" s="27" t="s">
        <v>2369</v>
      </c>
      <c r="F550" s="27" t="s">
        <v>2369</v>
      </c>
      <c r="G550" s="51">
        <v>17</v>
      </c>
      <c r="H550" s="51">
        <v>23</v>
      </c>
      <c r="I550" s="51">
        <v>35</v>
      </c>
      <c r="J550" s="51">
        <v>-17</v>
      </c>
      <c r="K550" s="51">
        <v>-48</v>
      </c>
      <c r="L550" s="51">
        <v>-45</v>
      </c>
      <c r="M550" s="27" t="s">
        <v>2370</v>
      </c>
      <c r="N550" s="27" t="s">
        <v>1771</v>
      </c>
      <c r="AD550" s="1"/>
    </row>
    <row r="551" spans="4:30">
      <c r="D551" s="51"/>
      <c r="E551" s="27" t="s">
        <v>469</v>
      </c>
      <c r="F551" s="27" t="s">
        <v>469</v>
      </c>
      <c r="G551" s="51">
        <v>17</v>
      </c>
      <c r="H551" s="51">
        <v>27</v>
      </c>
      <c r="I551" s="51">
        <v>44.3</v>
      </c>
      <c r="J551" s="51">
        <v>-5</v>
      </c>
      <c r="K551" s="51">
        <v>-4</v>
      </c>
      <c r="L551" s="51">
        <v>-36</v>
      </c>
      <c r="M551" s="27" t="s">
        <v>1273</v>
      </c>
      <c r="N551" s="27" t="s">
        <v>1273</v>
      </c>
      <c r="AD551" s="1"/>
    </row>
    <row r="552" spans="4:30">
      <c r="D552" s="51"/>
      <c r="E552" s="27" t="s">
        <v>2367</v>
      </c>
      <c r="F552" s="27" t="s">
        <v>2367</v>
      </c>
      <c r="G552" s="51">
        <v>17</v>
      </c>
      <c r="H552" s="51">
        <v>29</v>
      </c>
      <c r="I552" s="51">
        <v>20.399999999999999</v>
      </c>
      <c r="J552" s="51">
        <v>-23</v>
      </c>
      <c r="K552" s="51">
        <v>-45</v>
      </c>
      <c r="L552" s="51">
        <v>-33</v>
      </c>
      <c r="M552" s="27" t="s">
        <v>2368</v>
      </c>
      <c r="N552" s="27" t="s">
        <v>1587</v>
      </c>
      <c r="AD552" s="1"/>
    </row>
    <row r="553" spans="4:30">
      <c r="D553" s="51"/>
      <c r="E553" s="27" t="s">
        <v>601</v>
      </c>
      <c r="F553" s="27" t="s">
        <v>601</v>
      </c>
      <c r="G553" s="51">
        <v>17</v>
      </c>
      <c r="H553" s="51">
        <v>32</v>
      </c>
      <c r="I553" s="51">
        <v>42.4</v>
      </c>
      <c r="J553" s="51">
        <v>-32</v>
      </c>
      <c r="K553" s="51">
        <v>-34</v>
      </c>
      <c r="L553" s="51">
        <v>-53</v>
      </c>
      <c r="M553" s="27" t="s">
        <v>1274</v>
      </c>
      <c r="N553" s="27" t="s">
        <v>1274</v>
      </c>
      <c r="AD553" s="1"/>
    </row>
    <row r="554" spans="4:30">
      <c r="D554" s="51"/>
      <c r="E554" s="27" t="s">
        <v>600</v>
      </c>
      <c r="F554" s="27" t="s">
        <v>600</v>
      </c>
      <c r="G554" s="51">
        <v>17</v>
      </c>
      <c r="H554" s="51">
        <v>32</v>
      </c>
      <c r="I554" s="51">
        <v>42.4</v>
      </c>
      <c r="J554" s="51">
        <v>-32</v>
      </c>
      <c r="K554" s="51">
        <v>-34</v>
      </c>
      <c r="L554" s="51">
        <v>-53</v>
      </c>
      <c r="M554" s="27" t="s">
        <v>1275</v>
      </c>
      <c r="N554" s="27" t="s">
        <v>1275</v>
      </c>
      <c r="AD554" s="1"/>
    </row>
    <row r="555" spans="4:30">
      <c r="D555" s="51"/>
      <c r="E555" s="27" t="s">
        <v>468</v>
      </c>
      <c r="F555" s="27" t="s">
        <v>468</v>
      </c>
      <c r="G555" s="51">
        <v>17</v>
      </c>
      <c r="H555" s="51">
        <v>32</v>
      </c>
      <c r="I555" s="51">
        <v>24.2</v>
      </c>
      <c r="J555" s="51">
        <v>7</v>
      </c>
      <c r="K555" s="51">
        <v>3</v>
      </c>
      <c r="L555" s="51">
        <v>39</v>
      </c>
      <c r="M555" s="27" t="s">
        <v>1276</v>
      </c>
      <c r="N555" s="27" t="s">
        <v>1276</v>
      </c>
      <c r="AD555" s="1"/>
    </row>
    <row r="556" spans="4:30">
      <c r="D556" s="51"/>
      <c r="E556" s="27" t="s">
        <v>482</v>
      </c>
      <c r="F556" s="27" t="s">
        <v>482</v>
      </c>
      <c r="G556" s="51">
        <v>17</v>
      </c>
      <c r="H556" s="51">
        <v>49</v>
      </c>
      <c r="I556" s="51">
        <v>27.5</v>
      </c>
      <c r="J556" s="51">
        <v>70</v>
      </c>
      <c r="K556" s="51">
        <v>8</v>
      </c>
      <c r="L556" s="51">
        <v>37</v>
      </c>
      <c r="M556" s="27" t="s">
        <v>1277</v>
      </c>
      <c r="N556" s="27" t="s">
        <v>1277</v>
      </c>
      <c r="AD556" s="1"/>
    </row>
    <row r="557" spans="4:30">
      <c r="D557" s="51"/>
      <c r="E557" s="27" t="s">
        <v>2349</v>
      </c>
      <c r="F557" s="27" t="s">
        <v>2349</v>
      </c>
      <c r="G557" s="51">
        <v>18</v>
      </c>
      <c r="H557" s="51">
        <v>4</v>
      </c>
      <c r="I557" s="51">
        <v>49.8</v>
      </c>
      <c r="J557" s="51">
        <v>-7</v>
      </c>
      <c r="K557" s="51">
        <v>-35</v>
      </c>
      <c r="L557" s="51">
        <v>-7</v>
      </c>
      <c r="M557" s="27" t="s">
        <v>2353</v>
      </c>
      <c r="N557" s="27" t="s">
        <v>1771</v>
      </c>
      <c r="AD557" s="1"/>
    </row>
    <row r="558" spans="4:30">
      <c r="D558" s="51"/>
      <c r="E558" s="27" t="s">
        <v>481</v>
      </c>
      <c r="F558" s="27" t="s">
        <v>481</v>
      </c>
      <c r="G558" s="51">
        <v>17</v>
      </c>
      <c r="H558" s="51">
        <v>58</v>
      </c>
      <c r="I558" s="51">
        <v>33.4</v>
      </c>
      <c r="J558" s="51">
        <v>66</v>
      </c>
      <c r="K558" s="51">
        <v>38</v>
      </c>
      <c r="L558" s="51">
        <v>1</v>
      </c>
      <c r="M558" s="27" t="s">
        <v>1278</v>
      </c>
      <c r="N558" s="27" t="s">
        <v>1278</v>
      </c>
      <c r="AD558" s="1"/>
    </row>
    <row r="559" spans="4:30">
      <c r="D559" s="51"/>
      <c r="E559" s="27" t="s">
        <v>467</v>
      </c>
      <c r="F559" s="27" t="s">
        <v>467</v>
      </c>
      <c r="G559" s="51">
        <v>18</v>
      </c>
      <c r="H559" s="51">
        <v>12</v>
      </c>
      <c r="I559" s="51">
        <v>6.4</v>
      </c>
      <c r="J559" s="51">
        <v>6</v>
      </c>
      <c r="K559" s="51">
        <v>51</v>
      </c>
      <c r="L559" s="51">
        <v>15</v>
      </c>
      <c r="M559" s="27" t="s">
        <v>1279</v>
      </c>
      <c r="N559" s="27" t="s">
        <v>1279</v>
      </c>
      <c r="AD559" s="1"/>
    </row>
    <row r="560" spans="4:30">
      <c r="D560" s="51"/>
      <c r="E560" s="27" t="s">
        <v>2384</v>
      </c>
      <c r="F560" s="27" t="s">
        <v>2384</v>
      </c>
      <c r="G560" s="51">
        <v>18</v>
      </c>
      <c r="H560" s="51">
        <v>23</v>
      </c>
      <c r="I560" s="51">
        <v>40.5</v>
      </c>
      <c r="J560" s="51">
        <v>-30</v>
      </c>
      <c r="K560" s="51">
        <v>-21</v>
      </c>
      <c r="L560" s="51">
        <v>-38</v>
      </c>
      <c r="M560" s="27" t="s">
        <v>2385</v>
      </c>
      <c r="N560" s="27" t="s">
        <v>1771</v>
      </c>
      <c r="AD560" s="1"/>
    </row>
    <row r="561" spans="4:30">
      <c r="D561" s="51"/>
      <c r="E561" s="27" t="s">
        <v>605</v>
      </c>
      <c r="F561" s="27" t="s">
        <v>605</v>
      </c>
      <c r="G561" s="51">
        <v>18</v>
      </c>
      <c r="H561" s="51">
        <v>35</v>
      </c>
      <c r="I561" s="51">
        <v>45.7</v>
      </c>
      <c r="J561" s="51">
        <v>-32</v>
      </c>
      <c r="K561" s="51">
        <v>-59</v>
      </c>
      <c r="L561" s="51">
        <v>-23</v>
      </c>
      <c r="M561" s="27" t="s">
        <v>1280</v>
      </c>
      <c r="N561" s="27" t="s">
        <v>1771</v>
      </c>
      <c r="AD561" s="1"/>
    </row>
    <row r="562" spans="4:30">
      <c r="D562" s="51"/>
      <c r="E562" s="27" t="s">
        <v>2348</v>
      </c>
      <c r="F562" s="27" t="s">
        <v>2348</v>
      </c>
      <c r="G562" s="51">
        <v>18</v>
      </c>
      <c r="H562" s="51">
        <v>53</v>
      </c>
      <c r="I562" s="51">
        <v>4.3</v>
      </c>
      <c r="J562" s="51">
        <v>-8</v>
      </c>
      <c r="K562" s="51">
        <v>-42</v>
      </c>
      <c r="L562" s="51">
        <v>-20</v>
      </c>
      <c r="M562" s="27" t="s">
        <v>2352</v>
      </c>
      <c r="N562" s="27" t="s">
        <v>1771</v>
      </c>
      <c r="AD562" s="1"/>
    </row>
    <row r="563" spans="4:30">
      <c r="D563" s="51"/>
      <c r="E563" s="27" t="s">
        <v>2346</v>
      </c>
      <c r="F563" s="27" t="s">
        <v>2346</v>
      </c>
      <c r="G563" s="51">
        <v>19</v>
      </c>
      <c r="H563" s="51">
        <v>7</v>
      </c>
      <c r="I563" s="51">
        <v>49</v>
      </c>
      <c r="J563" s="51">
        <v>4</v>
      </c>
      <c r="K563" s="51">
        <v>15</v>
      </c>
      <c r="L563" s="51">
        <v>39</v>
      </c>
      <c r="M563" s="27" t="s">
        <v>2351</v>
      </c>
      <c r="N563" s="27" t="s">
        <v>2085</v>
      </c>
      <c r="AD563" s="1"/>
    </row>
    <row r="564" spans="4:30">
      <c r="D564" s="51"/>
      <c r="E564" s="27" t="s">
        <v>2347</v>
      </c>
      <c r="F564" s="27" t="s">
        <v>2347</v>
      </c>
      <c r="G564" s="51">
        <v>19</v>
      </c>
      <c r="H564" s="51">
        <v>11</v>
      </c>
      <c r="I564" s="51">
        <v>12.1</v>
      </c>
      <c r="J564" s="51">
        <v>1</v>
      </c>
      <c r="K564" s="51">
        <v>1</v>
      </c>
      <c r="L564" s="51">
        <v>52</v>
      </c>
      <c r="M564" s="27" t="s">
        <v>2350</v>
      </c>
      <c r="N564" s="27" t="s">
        <v>1771</v>
      </c>
      <c r="AD564" s="1"/>
    </row>
    <row r="565" spans="4:30">
      <c r="D565" s="51"/>
      <c r="E565" s="27" t="s">
        <v>1596</v>
      </c>
      <c r="F565" s="27" t="s">
        <v>1596</v>
      </c>
      <c r="G565" s="51">
        <v>19</v>
      </c>
      <c r="H565" s="51">
        <v>20</v>
      </c>
      <c r="I565" s="51">
        <v>53</v>
      </c>
      <c r="J565" s="51">
        <v>37</v>
      </c>
      <c r="K565" s="51">
        <v>46</v>
      </c>
      <c r="L565" s="51">
        <v>18</v>
      </c>
      <c r="M565" s="27" t="s">
        <v>1597</v>
      </c>
      <c r="N565" s="27" t="s">
        <v>1597</v>
      </c>
      <c r="AD565" s="1"/>
    </row>
    <row r="566" spans="4:30">
      <c r="D566" s="51"/>
      <c r="E566" s="27" t="s">
        <v>606</v>
      </c>
      <c r="F566" s="27" t="s">
        <v>606</v>
      </c>
      <c r="G566" s="51">
        <v>19</v>
      </c>
      <c r="H566" s="51">
        <v>43</v>
      </c>
      <c r="I566" s="51">
        <v>57.8</v>
      </c>
      <c r="J566" s="51">
        <v>-14</v>
      </c>
      <c r="K566" s="51">
        <v>-9</v>
      </c>
      <c r="L566" s="51">
        <v>-9</v>
      </c>
      <c r="M566" s="27" t="s">
        <v>2389</v>
      </c>
      <c r="N566" s="27" t="s">
        <v>2388</v>
      </c>
      <c r="AD566" s="1"/>
    </row>
    <row r="567" spans="4:30">
      <c r="D567" s="51"/>
      <c r="E567" s="27" t="s">
        <v>607</v>
      </c>
      <c r="F567" s="27" t="s">
        <v>607</v>
      </c>
      <c r="G567" s="51">
        <v>19</v>
      </c>
      <c r="H567" s="51">
        <v>44</v>
      </c>
      <c r="I567" s="51">
        <v>56.6</v>
      </c>
      <c r="J567" s="51">
        <v>-14</v>
      </c>
      <c r="K567" s="51">
        <v>-48</v>
      </c>
      <c r="L567" s="51">
        <v>-23</v>
      </c>
      <c r="M567" s="27" t="s">
        <v>2386</v>
      </c>
      <c r="N567" s="27" t="s">
        <v>2387</v>
      </c>
      <c r="AD567" s="1"/>
    </row>
    <row r="568" spans="4:30">
      <c r="D568" s="51"/>
      <c r="E568" s="27" t="s">
        <v>1593</v>
      </c>
      <c r="F568" s="27" t="s">
        <v>1593</v>
      </c>
      <c r="G568" s="51">
        <v>19</v>
      </c>
      <c r="H568" s="51">
        <v>44</v>
      </c>
      <c r="I568" s="51">
        <v>48.2</v>
      </c>
      <c r="J568" s="51">
        <v>50</v>
      </c>
      <c r="K568" s="51">
        <v>31</v>
      </c>
      <c r="L568" s="51">
        <v>32</v>
      </c>
      <c r="M568" s="27" t="s">
        <v>1604</v>
      </c>
      <c r="N568" s="27" t="s">
        <v>1587</v>
      </c>
      <c r="AD568" s="1"/>
    </row>
    <row r="569" spans="4:30">
      <c r="D569" s="51"/>
      <c r="E569" s="27" t="s">
        <v>1592</v>
      </c>
      <c r="F569" s="27" t="s">
        <v>1592</v>
      </c>
      <c r="G569" s="51">
        <v>20</v>
      </c>
      <c r="H569" s="51">
        <v>10</v>
      </c>
      <c r="I569" s="51">
        <v>23.7</v>
      </c>
      <c r="J569" s="51">
        <v>46</v>
      </c>
      <c r="K569" s="51">
        <v>27</v>
      </c>
      <c r="L569" s="51">
        <v>42</v>
      </c>
      <c r="M569" s="27" t="s">
        <v>2453</v>
      </c>
      <c r="N569" s="27" t="s">
        <v>2454</v>
      </c>
      <c r="AD569" s="1"/>
    </row>
    <row r="570" spans="4:30">
      <c r="D570" s="51"/>
      <c r="E570" s="27" t="s">
        <v>1606</v>
      </c>
      <c r="F570" s="27" t="s">
        <v>1606</v>
      </c>
      <c r="G570" s="51">
        <v>20</v>
      </c>
      <c r="H570" s="51">
        <v>11</v>
      </c>
      <c r="I570" s="51">
        <v>58</v>
      </c>
      <c r="J570" s="51">
        <v>29</v>
      </c>
      <c r="K570" s="51">
        <v>29</v>
      </c>
      <c r="L570" s="51">
        <v>0</v>
      </c>
      <c r="M570" s="27" t="s">
        <v>1607</v>
      </c>
      <c r="N570" s="27" t="s">
        <v>1607</v>
      </c>
      <c r="AD570" s="1"/>
    </row>
    <row r="571" spans="4:30">
      <c r="D571" s="51"/>
      <c r="E571" s="27" t="s">
        <v>1603</v>
      </c>
      <c r="F571" s="27" t="s">
        <v>1603</v>
      </c>
      <c r="G571" s="51">
        <v>20</v>
      </c>
      <c r="H571" s="51">
        <v>12</v>
      </c>
      <c r="I571" s="51">
        <v>42.8</v>
      </c>
      <c r="J571" s="51">
        <v>19</v>
      </c>
      <c r="K571" s="51">
        <v>59</v>
      </c>
      <c r="L571" s="51">
        <v>24</v>
      </c>
      <c r="M571" s="27" t="s">
        <v>1605</v>
      </c>
      <c r="N571" s="27" t="s">
        <v>1587</v>
      </c>
      <c r="AD571" s="1"/>
    </row>
    <row r="572" spans="4:30">
      <c r="D572" s="51"/>
      <c r="E572" s="27" t="s">
        <v>1598</v>
      </c>
      <c r="F572" s="27" t="s">
        <v>1598</v>
      </c>
      <c r="G572" s="51">
        <v>20</v>
      </c>
      <c r="H572" s="51">
        <v>15</v>
      </c>
      <c r="I572" s="51">
        <v>8.9</v>
      </c>
      <c r="J572" s="51">
        <v>12</v>
      </c>
      <c r="K572" s="51">
        <v>42</v>
      </c>
      <c r="L572" s="51">
        <v>17</v>
      </c>
      <c r="M572" s="27" t="s">
        <v>1599</v>
      </c>
      <c r="N572" s="27" t="s">
        <v>1587</v>
      </c>
      <c r="AD572" s="1"/>
    </row>
    <row r="573" spans="4:30">
      <c r="D573" s="51"/>
      <c r="E573" s="27" t="s">
        <v>1600</v>
      </c>
      <c r="F573" s="27" t="s">
        <v>1600</v>
      </c>
      <c r="G573" s="51">
        <v>20</v>
      </c>
      <c r="H573" s="51">
        <v>22</v>
      </c>
      <c r="I573" s="51">
        <v>23</v>
      </c>
      <c r="J573" s="51">
        <v>20</v>
      </c>
      <c r="K573" s="51">
        <v>6</v>
      </c>
      <c r="L573" s="51">
        <v>18</v>
      </c>
      <c r="M573" s="27" t="s">
        <v>1601</v>
      </c>
      <c r="N573" s="27" t="s">
        <v>1602</v>
      </c>
      <c r="AD573" s="1"/>
    </row>
    <row r="574" spans="4:30">
      <c r="D574" s="51"/>
      <c r="E574" s="27" t="s">
        <v>2144</v>
      </c>
      <c r="F574" s="27" t="s">
        <v>2144</v>
      </c>
      <c r="G574" s="51">
        <v>20</v>
      </c>
      <c r="H574" s="51">
        <v>31</v>
      </c>
      <c r="I574" s="51">
        <v>30</v>
      </c>
      <c r="J574" s="51">
        <v>60</v>
      </c>
      <c r="K574" s="51">
        <v>39</v>
      </c>
      <c r="L574" s="51">
        <v>43</v>
      </c>
      <c r="M574" s="27" t="s">
        <v>2145</v>
      </c>
      <c r="N574" s="27" t="s">
        <v>2085</v>
      </c>
      <c r="AD574" s="1"/>
    </row>
    <row r="575" spans="4:30">
      <c r="D575" s="51"/>
      <c r="E575" s="27" t="s">
        <v>2143</v>
      </c>
      <c r="F575" s="27" t="s">
        <v>2143</v>
      </c>
      <c r="G575" s="51">
        <v>20</v>
      </c>
      <c r="H575" s="51">
        <v>34</v>
      </c>
      <c r="I575" s="51">
        <v>52.1</v>
      </c>
      <c r="J575" s="51">
        <v>60</v>
      </c>
      <c r="K575" s="51">
        <v>9</v>
      </c>
      <c r="L575" s="51">
        <v>12</v>
      </c>
      <c r="M575" s="27" t="s">
        <v>2146</v>
      </c>
      <c r="N575" s="27" t="s">
        <v>2147</v>
      </c>
      <c r="AD575" s="1"/>
    </row>
    <row r="576" spans="4:30">
      <c r="D576" s="51"/>
      <c r="E576" s="27" t="s">
        <v>1585</v>
      </c>
      <c r="F576" s="27" t="s">
        <v>1585</v>
      </c>
      <c r="G576" s="51">
        <v>21</v>
      </c>
      <c r="H576" s="51">
        <v>0</v>
      </c>
      <c r="I576" s="51">
        <v>32.799999999999997</v>
      </c>
      <c r="J576" s="51">
        <v>54</v>
      </c>
      <c r="K576" s="51">
        <v>32</v>
      </c>
      <c r="L576" s="51">
        <v>38</v>
      </c>
      <c r="M576" s="27" t="s">
        <v>1586</v>
      </c>
      <c r="N576" s="27" t="s">
        <v>1587</v>
      </c>
      <c r="AD576" s="1"/>
    </row>
    <row r="577" spans="4:30">
      <c r="D577" s="51"/>
      <c r="E577" s="27" t="s">
        <v>636</v>
      </c>
      <c r="F577" s="27" t="s">
        <v>636</v>
      </c>
      <c r="G577" s="51">
        <v>21</v>
      </c>
      <c r="H577" s="51">
        <v>4</v>
      </c>
      <c r="I577" s="51">
        <v>10.8</v>
      </c>
      <c r="J577" s="51">
        <v>-11</v>
      </c>
      <c r="K577" s="51">
        <v>-21</v>
      </c>
      <c r="L577" s="51">
        <v>-47</v>
      </c>
      <c r="M577" s="27" t="s">
        <v>1281</v>
      </c>
      <c r="N577" s="27" t="s">
        <v>1281</v>
      </c>
      <c r="AD577" s="1"/>
    </row>
    <row r="578" spans="4:30">
      <c r="D578" s="51"/>
      <c r="E578" s="27" t="s">
        <v>1588</v>
      </c>
      <c r="F578" s="27" t="s">
        <v>1588</v>
      </c>
      <c r="G578" s="51">
        <v>21</v>
      </c>
      <c r="H578" s="51">
        <v>6</v>
      </c>
      <c r="I578" s="51">
        <v>18.600000000000001</v>
      </c>
      <c r="J578" s="51">
        <v>47</v>
      </c>
      <c r="K578" s="51">
        <v>51</v>
      </c>
      <c r="L578" s="51">
        <v>10</v>
      </c>
      <c r="M578" s="27" t="s">
        <v>1590</v>
      </c>
      <c r="N578" s="27" t="s">
        <v>1587</v>
      </c>
      <c r="AD578" s="1"/>
    </row>
    <row r="579" spans="4:30">
      <c r="D579" s="51"/>
      <c r="E579" s="27" t="s">
        <v>1589</v>
      </c>
      <c r="F579" s="27" t="s">
        <v>1589</v>
      </c>
      <c r="G579" s="51">
        <v>21</v>
      </c>
      <c r="H579" s="51">
        <v>7</v>
      </c>
      <c r="I579" s="51">
        <v>1.7</v>
      </c>
      <c r="J579" s="51">
        <v>42</v>
      </c>
      <c r="K579" s="51">
        <v>14</v>
      </c>
      <c r="L579" s="51">
        <v>12</v>
      </c>
      <c r="M579" s="27" t="s">
        <v>1591</v>
      </c>
      <c r="N579" s="27" t="s">
        <v>1587</v>
      </c>
      <c r="AD579" s="1"/>
    </row>
    <row r="580" spans="4:30">
      <c r="D580" s="51"/>
      <c r="E580" s="27" t="s">
        <v>1686</v>
      </c>
      <c r="F580" s="27" t="s">
        <v>1686</v>
      </c>
      <c r="G580" s="51">
        <v>22</v>
      </c>
      <c r="H580" s="51">
        <v>7</v>
      </c>
      <c r="I580" s="51">
        <v>52.1</v>
      </c>
      <c r="J580" s="51">
        <v>31</v>
      </c>
      <c r="K580" s="51">
        <v>21</v>
      </c>
      <c r="L580" s="51">
        <v>34</v>
      </c>
      <c r="M580" s="27" t="s">
        <v>1724</v>
      </c>
      <c r="N580" s="27" t="s">
        <v>1725</v>
      </c>
      <c r="AD580" s="1"/>
    </row>
    <row r="581" spans="4:30">
      <c r="D581" s="51"/>
      <c r="E581" s="27" t="s">
        <v>637</v>
      </c>
      <c r="F581" s="27" t="s">
        <v>637</v>
      </c>
      <c r="G581" s="51">
        <v>22</v>
      </c>
      <c r="H581" s="51">
        <v>20</v>
      </c>
      <c r="I581" s="51">
        <v>44.8</v>
      </c>
      <c r="J581" s="51">
        <v>-24</v>
      </c>
      <c r="K581" s="51">
        <v>-40</v>
      </c>
      <c r="L581" s="51">
        <v>-42</v>
      </c>
      <c r="M581" s="27" t="s">
        <v>1282</v>
      </c>
      <c r="N581" s="27" t="s">
        <v>1282</v>
      </c>
      <c r="AD581" s="1"/>
    </row>
    <row r="582" spans="4:30">
      <c r="D582" s="51"/>
      <c r="E582" s="27" t="s">
        <v>638</v>
      </c>
      <c r="F582" s="27" t="s">
        <v>638</v>
      </c>
      <c r="G582" s="51">
        <v>22</v>
      </c>
      <c r="H582" s="51">
        <v>29</v>
      </c>
      <c r="I582" s="51">
        <v>38.4</v>
      </c>
      <c r="J582" s="51">
        <v>-20</v>
      </c>
      <c r="K582" s="51">
        <v>-50</v>
      </c>
      <c r="L582" s="51">
        <v>-11</v>
      </c>
      <c r="M582" s="27" t="s">
        <v>1283</v>
      </c>
      <c r="N582" s="27" t="s">
        <v>1283</v>
      </c>
      <c r="AD582" s="1"/>
    </row>
    <row r="583" spans="4:30">
      <c r="D583" s="51"/>
      <c r="E583" s="27" t="s">
        <v>639</v>
      </c>
      <c r="F583" s="27" t="s">
        <v>639</v>
      </c>
      <c r="G583" s="51">
        <v>22</v>
      </c>
      <c r="H583" s="51">
        <v>35</v>
      </c>
      <c r="I583" s="51">
        <v>45.9</v>
      </c>
      <c r="J583" s="51">
        <v>-26</v>
      </c>
      <c r="K583" s="51">
        <v>-3</v>
      </c>
      <c r="L583" s="51">
        <v>-1</v>
      </c>
      <c r="M583" s="27" t="s">
        <v>1284</v>
      </c>
      <c r="N583" s="27" t="s">
        <v>1284</v>
      </c>
      <c r="AD583" s="1"/>
    </row>
    <row r="584" spans="4:30">
      <c r="D584" s="51"/>
      <c r="E584" s="27" t="s">
        <v>1685</v>
      </c>
      <c r="F584" s="27" t="s">
        <v>1685</v>
      </c>
      <c r="G584" s="51">
        <v>22</v>
      </c>
      <c r="H584" s="51">
        <v>37</v>
      </c>
      <c r="I584" s="51">
        <v>5.0999999999999996</v>
      </c>
      <c r="J584" s="51">
        <v>34</v>
      </c>
      <c r="K584" s="51">
        <v>25</v>
      </c>
      <c r="L584" s="51">
        <v>13</v>
      </c>
      <c r="M584" s="27" t="s">
        <v>1722</v>
      </c>
      <c r="N584" s="27" t="s">
        <v>1723</v>
      </c>
      <c r="AD584" s="1"/>
    </row>
    <row r="585" spans="4:30">
      <c r="D585" s="51"/>
      <c r="E585" s="27" t="s">
        <v>1690</v>
      </c>
      <c r="F585" s="27" t="s">
        <v>1690</v>
      </c>
      <c r="G585" s="51">
        <v>22</v>
      </c>
      <c r="H585" s="51">
        <v>37</v>
      </c>
      <c r="I585" s="51">
        <v>24.6</v>
      </c>
      <c r="J585" s="51">
        <v>23</v>
      </c>
      <c r="K585" s="51">
        <v>47</v>
      </c>
      <c r="L585" s="51">
        <v>53</v>
      </c>
      <c r="M585" s="27" t="s">
        <v>1691</v>
      </c>
      <c r="N585" s="27" t="s">
        <v>1692</v>
      </c>
      <c r="AD585" s="1"/>
    </row>
    <row r="586" spans="4:30">
      <c r="D586" s="51"/>
      <c r="E586" s="27" t="s">
        <v>640</v>
      </c>
      <c r="F586" s="27" t="s">
        <v>640</v>
      </c>
      <c r="G586" s="51">
        <v>22</v>
      </c>
      <c r="H586" s="51">
        <v>47</v>
      </c>
      <c r="I586" s="51">
        <v>47.4</v>
      </c>
      <c r="J586" s="51">
        <v>-22</v>
      </c>
      <c r="K586" s="51">
        <v>-18</v>
      </c>
      <c r="L586" s="51">
        <v>-41</v>
      </c>
      <c r="M586" s="27" t="s">
        <v>1285</v>
      </c>
      <c r="N586" s="27" t="s">
        <v>1285</v>
      </c>
      <c r="AD586" s="1"/>
    </row>
    <row r="587" spans="4:30">
      <c r="D587" s="51"/>
      <c r="E587" s="27" t="s">
        <v>1696</v>
      </c>
      <c r="F587" s="27" t="s">
        <v>1696</v>
      </c>
      <c r="G587" s="51">
        <v>23</v>
      </c>
      <c r="H587" s="51">
        <v>0</v>
      </c>
      <c r="I587" s="51">
        <v>3.6</v>
      </c>
      <c r="J587" s="51">
        <v>15</v>
      </c>
      <c r="K587" s="51">
        <v>58</v>
      </c>
      <c r="L587" s="51">
        <v>48</v>
      </c>
      <c r="M587" s="27" t="s">
        <v>1697</v>
      </c>
      <c r="N587" s="27" t="s">
        <v>1698</v>
      </c>
      <c r="AD587" s="1"/>
    </row>
    <row r="588" spans="4:30">
      <c r="D588" s="51"/>
      <c r="E588" s="27" t="s">
        <v>1693</v>
      </c>
      <c r="F588" s="27" t="s">
        <v>1693</v>
      </c>
      <c r="G588" s="51">
        <v>23</v>
      </c>
      <c r="H588" s="51">
        <v>1</v>
      </c>
      <c r="I588" s="51">
        <v>6.6</v>
      </c>
      <c r="J588" s="51">
        <v>16</v>
      </c>
      <c r="K588" s="51">
        <v>23</v>
      </c>
      <c r="L588" s="51">
        <v>21</v>
      </c>
      <c r="M588" s="27" t="s">
        <v>1694</v>
      </c>
      <c r="N588" s="27" t="s">
        <v>1695</v>
      </c>
      <c r="AD588" s="1"/>
    </row>
    <row r="589" spans="4:30">
      <c r="D589" s="51"/>
      <c r="E589" s="27" t="s">
        <v>1687</v>
      </c>
      <c r="F589" s="27" t="s">
        <v>1687</v>
      </c>
      <c r="G589" s="51">
        <v>23</v>
      </c>
      <c r="H589" s="51">
        <v>0</v>
      </c>
      <c r="I589" s="51">
        <v>59.8</v>
      </c>
      <c r="J589" s="51">
        <v>30</v>
      </c>
      <c r="K589" s="51">
        <v>8</v>
      </c>
      <c r="L589" s="51">
        <v>41</v>
      </c>
      <c r="M589" s="27" t="s">
        <v>1688</v>
      </c>
      <c r="N589" s="27" t="s">
        <v>1689</v>
      </c>
      <c r="AD589" s="1"/>
    </row>
    <row r="590" spans="4:30">
      <c r="D590" s="51"/>
      <c r="E590" s="27" t="s">
        <v>1699</v>
      </c>
      <c r="F590" s="27" t="s">
        <v>1699</v>
      </c>
      <c r="G590" s="51">
        <v>23</v>
      </c>
      <c r="H590" s="51">
        <v>4</v>
      </c>
      <c r="I590" s="51">
        <v>56.7</v>
      </c>
      <c r="J590" s="51">
        <v>12</v>
      </c>
      <c r="K590" s="51">
        <v>19</v>
      </c>
      <c r="L590" s="51">
        <v>20</v>
      </c>
      <c r="M590" s="27" t="s">
        <v>1700</v>
      </c>
      <c r="N590" s="27" t="s">
        <v>1701</v>
      </c>
      <c r="AD590" s="1"/>
    </row>
    <row r="591" spans="4:30">
      <c r="D591" s="51"/>
      <c r="E591" s="27" t="s">
        <v>1790</v>
      </c>
      <c r="F591" s="27" t="s">
        <v>1790</v>
      </c>
      <c r="G591" s="51">
        <v>23</v>
      </c>
      <c r="H591" s="51">
        <v>12</v>
      </c>
      <c r="I591" s="51">
        <v>7.5</v>
      </c>
      <c r="J591" s="51">
        <v>-28</v>
      </c>
      <c r="K591" s="51">
        <v>-32</v>
      </c>
      <c r="L591" s="51">
        <v>-19</v>
      </c>
      <c r="M591" s="27" t="s">
        <v>1801</v>
      </c>
      <c r="N591" s="27" t="s">
        <v>1800</v>
      </c>
      <c r="AD591" s="1"/>
    </row>
    <row r="592" spans="4:30">
      <c r="D592" s="51"/>
      <c r="E592" s="27" t="s">
        <v>1791</v>
      </c>
      <c r="F592" s="27" t="s">
        <v>1791</v>
      </c>
      <c r="G592" s="51">
        <v>23</v>
      </c>
      <c r="H592" s="51">
        <v>19</v>
      </c>
      <c r="I592" s="51">
        <v>4.8</v>
      </c>
      <c r="J592" s="51">
        <v>-8</v>
      </c>
      <c r="K592" s="51">
        <v>-29</v>
      </c>
      <c r="L592" s="51">
        <v>-11</v>
      </c>
      <c r="M592" s="27" t="s">
        <v>1794</v>
      </c>
      <c r="N592" s="27" t="s">
        <v>1792</v>
      </c>
      <c r="AD592" s="1"/>
    </row>
    <row r="593" spans="4:30">
      <c r="D593" s="51"/>
      <c r="E593" s="27" t="s">
        <v>1702</v>
      </c>
      <c r="F593" s="27" t="s">
        <v>1702</v>
      </c>
      <c r="G593" s="51">
        <v>23</v>
      </c>
      <c r="H593" s="51">
        <v>20</v>
      </c>
      <c r="I593" s="51">
        <v>14.6</v>
      </c>
      <c r="J593" s="51">
        <v>8</v>
      </c>
      <c r="K593" s="51">
        <v>12</v>
      </c>
      <c r="L593" s="51">
        <v>25</v>
      </c>
      <c r="M593" s="27" t="s">
        <v>1703</v>
      </c>
      <c r="N593" s="27" t="s">
        <v>1689</v>
      </c>
      <c r="AD593" s="1"/>
    </row>
    <row r="594" spans="4:30">
      <c r="D594" s="51"/>
      <c r="E594" s="27" t="s">
        <v>1704</v>
      </c>
      <c r="F594" s="27" t="s">
        <v>1704</v>
      </c>
      <c r="G594" s="51">
        <v>23</v>
      </c>
      <c r="H594" s="51">
        <v>20</v>
      </c>
      <c r="I594" s="51">
        <v>42.6</v>
      </c>
      <c r="J594" s="51">
        <v>8</v>
      </c>
      <c r="K594" s="51">
        <v>13</v>
      </c>
      <c r="L594" s="51">
        <v>1</v>
      </c>
      <c r="M594" s="27" t="s">
        <v>1705</v>
      </c>
      <c r="N594" s="27" t="s">
        <v>1689</v>
      </c>
      <c r="AD594" s="1"/>
    </row>
    <row r="595" spans="4:30">
      <c r="D595" s="51"/>
      <c r="E595" s="27" t="s">
        <v>1972</v>
      </c>
      <c r="F595" s="27" t="s">
        <v>1972</v>
      </c>
      <c r="G595" s="51">
        <v>23</v>
      </c>
      <c r="H595" s="51">
        <v>22</v>
      </c>
      <c r="I595" s="51">
        <v>6.6</v>
      </c>
      <c r="J595" s="51">
        <v>40</v>
      </c>
      <c r="K595" s="51">
        <v>50</v>
      </c>
      <c r="L595" s="51">
        <v>42</v>
      </c>
      <c r="M595" s="27" t="s">
        <v>1973</v>
      </c>
      <c r="N595" s="27" t="s">
        <v>1974</v>
      </c>
      <c r="AD595" s="1"/>
    </row>
    <row r="596" spans="4:30">
      <c r="D596" s="51"/>
      <c r="E596" s="27" t="s">
        <v>1975</v>
      </c>
      <c r="F596" s="27" t="s">
        <v>1975</v>
      </c>
      <c r="G596" s="51">
        <v>23</v>
      </c>
      <c r="H596" s="51">
        <v>25</v>
      </c>
      <c r="I596" s="51">
        <v>53.9</v>
      </c>
      <c r="J596" s="51">
        <v>42</v>
      </c>
      <c r="K596" s="51">
        <v>32</v>
      </c>
      <c r="L596" s="51">
        <v>8</v>
      </c>
      <c r="M596" s="27" t="s">
        <v>1977</v>
      </c>
      <c r="N596" s="27" t="s">
        <v>1976</v>
      </c>
      <c r="AD596" s="1"/>
    </row>
    <row r="597" spans="4:30">
      <c r="D597" s="51"/>
      <c r="E597" s="27" t="s">
        <v>1793</v>
      </c>
      <c r="F597" s="27" t="s">
        <v>1793</v>
      </c>
      <c r="G597" s="51">
        <v>23</v>
      </c>
      <c r="H597" s="51">
        <v>38</v>
      </c>
      <c r="I597" s="51">
        <v>57</v>
      </c>
      <c r="J597" s="51">
        <v>-12</v>
      </c>
      <c r="K597" s="51">
        <v>-57</v>
      </c>
      <c r="L597" s="51">
        <v>-40</v>
      </c>
      <c r="M597" s="27" t="s">
        <v>1795</v>
      </c>
      <c r="N597" s="27" t="s">
        <v>1796</v>
      </c>
      <c r="AD597" s="1"/>
    </row>
    <row r="598" spans="4:30">
      <c r="D598" s="51"/>
      <c r="E598" s="27" t="s">
        <v>1797</v>
      </c>
      <c r="F598" s="27" t="s">
        <v>1797</v>
      </c>
      <c r="G598" s="51">
        <v>23</v>
      </c>
      <c r="H598" s="51">
        <v>39</v>
      </c>
      <c r="I598" s="51">
        <v>53.7</v>
      </c>
      <c r="J598" s="51">
        <v>-12</v>
      </c>
      <c r="K598" s="51">
        <v>-17</v>
      </c>
      <c r="L598" s="51">
        <v>-34</v>
      </c>
      <c r="M598" s="27" t="s">
        <v>1799</v>
      </c>
      <c r="N598" s="27" t="s">
        <v>1798</v>
      </c>
      <c r="AD598" s="1"/>
    </row>
    <row r="599" spans="4:30">
      <c r="D599" s="51"/>
      <c r="E599" s="27" t="s">
        <v>1714</v>
      </c>
      <c r="F599" s="27" t="s">
        <v>1714</v>
      </c>
      <c r="G599" s="51">
        <v>23</v>
      </c>
      <c r="H599" s="51">
        <v>43</v>
      </c>
      <c r="I599" s="51">
        <v>54.3</v>
      </c>
      <c r="J599" s="51">
        <v>26</v>
      </c>
      <c r="K599" s="51">
        <v>4</v>
      </c>
      <c r="L599" s="51">
        <v>31</v>
      </c>
      <c r="M599" s="27" t="s">
        <v>1715</v>
      </c>
      <c r="N599" s="27" t="s">
        <v>1689</v>
      </c>
      <c r="AD599" s="1"/>
    </row>
    <row r="600" spans="4:30">
      <c r="D600" s="51"/>
      <c r="E600" s="27" t="s">
        <v>1712</v>
      </c>
      <c r="F600" s="27" t="s">
        <v>1712</v>
      </c>
      <c r="G600" s="51">
        <v>23</v>
      </c>
      <c r="H600" s="51">
        <v>51</v>
      </c>
      <c r="I600" s="51">
        <v>4.0999999999999996</v>
      </c>
      <c r="J600" s="51">
        <v>20</v>
      </c>
      <c r="K600" s="51">
        <v>9</v>
      </c>
      <c r="L600" s="51">
        <v>2</v>
      </c>
      <c r="M600" s="27" t="s">
        <v>1713</v>
      </c>
      <c r="N600" s="27" t="s">
        <v>1711</v>
      </c>
      <c r="AD600" s="1"/>
    </row>
    <row r="601" spans="4:30">
      <c r="D601" s="51"/>
      <c r="E601" s="27" t="s">
        <v>1709</v>
      </c>
      <c r="F601" s="27" t="s">
        <v>1709</v>
      </c>
      <c r="G601" s="51">
        <v>23</v>
      </c>
      <c r="H601" s="51">
        <v>51</v>
      </c>
      <c r="I601" s="51">
        <v>24.6</v>
      </c>
      <c r="J601" s="51">
        <v>20</v>
      </c>
      <c r="K601" s="51">
        <v>6</v>
      </c>
      <c r="L601" s="51">
        <v>44</v>
      </c>
      <c r="M601" s="27" t="s">
        <v>1710</v>
      </c>
      <c r="N601" s="27" t="s">
        <v>1711</v>
      </c>
      <c r="AD601" s="1"/>
    </row>
    <row r="602" spans="4:30">
      <c r="D602" s="51"/>
      <c r="E602" s="27" t="s">
        <v>1706</v>
      </c>
      <c r="F602" s="27" t="s">
        <v>1706</v>
      </c>
      <c r="G602" s="51">
        <v>23</v>
      </c>
      <c r="H602" s="51">
        <v>55</v>
      </c>
      <c r="I602" s="51">
        <v>18.899999999999999</v>
      </c>
      <c r="J602" s="51">
        <v>5</v>
      </c>
      <c r="K602" s="51">
        <v>54</v>
      </c>
      <c r="L602" s="51">
        <v>58</v>
      </c>
      <c r="M602" s="27" t="s">
        <v>1707</v>
      </c>
      <c r="N602" s="27" t="s">
        <v>1708</v>
      </c>
      <c r="AD602" s="1"/>
    </row>
    <row r="603" spans="4:30">
      <c r="D603" s="51"/>
      <c r="E603" s="27" t="s">
        <v>1802</v>
      </c>
      <c r="F603" s="27" t="s">
        <v>1802</v>
      </c>
      <c r="G603" s="51">
        <v>23</v>
      </c>
      <c r="H603" s="51">
        <v>57</v>
      </c>
      <c r="I603" s="51">
        <v>49.2</v>
      </c>
      <c r="J603" s="51">
        <v>-32</v>
      </c>
      <c r="K603" s="51">
        <v>-35</v>
      </c>
      <c r="L603" s="51">
        <v>-30</v>
      </c>
      <c r="M603" s="27" t="s">
        <v>1803</v>
      </c>
      <c r="N603" s="27" t="s">
        <v>1804</v>
      </c>
      <c r="AD603" s="1"/>
    </row>
    <row r="604" spans="4:30">
      <c r="D604" s="51"/>
      <c r="E604" s="27" t="s">
        <v>1719</v>
      </c>
      <c r="F604" s="27" t="s">
        <v>1719</v>
      </c>
      <c r="G604" s="51">
        <v>0</v>
      </c>
      <c r="H604" s="51">
        <v>3</v>
      </c>
      <c r="I604" s="51">
        <v>14.8</v>
      </c>
      <c r="J604" s="51">
        <v>16</v>
      </c>
      <c r="K604" s="51">
        <v>8</v>
      </c>
      <c r="L604" s="51">
        <v>43</v>
      </c>
      <c r="M604" s="27" t="s">
        <v>1720</v>
      </c>
      <c r="N604" s="27" t="s">
        <v>1721</v>
      </c>
      <c r="AD604" s="1"/>
    </row>
    <row r="605" spans="4:30">
      <c r="D605" s="51"/>
      <c r="E605" s="27" t="s">
        <v>1716</v>
      </c>
      <c r="F605" s="27" t="s">
        <v>1716</v>
      </c>
      <c r="G605" s="51">
        <v>0</v>
      </c>
      <c r="H605" s="51">
        <v>3</v>
      </c>
      <c r="I605" s="51">
        <v>58.5</v>
      </c>
      <c r="J605" s="51">
        <v>20</v>
      </c>
      <c r="K605" s="51">
        <v>45</v>
      </c>
      <c r="L605" s="51">
        <v>2</v>
      </c>
      <c r="M605" s="27" t="s">
        <v>1717</v>
      </c>
      <c r="N605" s="27" t="s">
        <v>1718</v>
      </c>
      <c r="AD605" s="1"/>
    </row>
    <row r="606" spans="4:30">
      <c r="D606" s="21" t="s">
        <v>60</v>
      </c>
      <c r="E606" s="21" t="s">
        <v>690</v>
      </c>
      <c r="F606" s="21" t="s">
        <v>690</v>
      </c>
      <c r="G606" s="21" t="s">
        <v>102</v>
      </c>
      <c r="H606" s="21" t="s">
        <v>60</v>
      </c>
      <c r="I606" s="21" t="s">
        <v>60</v>
      </c>
      <c r="J606" s="21" t="s">
        <v>102</v>
      </c>
      <c r="K606" s="21" t="s">
        <v>806</v>
      </c>
      <c r="L606" s="21" t="s">
        <v>807</v>
      </c>
      <c r="M606" s="21" t="s">
        <v>1286</v>
      </c>
      <c r="N606" s="21" t="s">
        <v>806</v>
      </c>
      <c r="AD606" s="1"/>
    </row>
    <row r="607" spans="4:30">
      <c r="D607" s="27"/>
      <c r="E607" s="27" t="s">
        <v>466</v>
      </c>
      <c r="F607" s="27" t="s">
        <v>466</v>
      </c>
      <c r="G607" s="27">
        <v>15</v>
      </c>
      <c r="H607" s="27">
        <v>44</v>
      </c>
      <c r="I607" s="27">
        <v>16.100000000000001</v>
      </c>
      <c r="J607" s="27">
        <v>6</v>
      </c>
      <c r="K607" s="27">
        <v>25</v>
      </c>
      <c r="L607" s="27">
        <v>32</v>
      </c>
      <c r="M607" s="27" t="s">
        <v>1287</v>
      </c>
      <c r="N607" s="56" t="s">
        <v>1297</v>
      </c>
      <c r="P607" s="49"/>
      <c r="Q607" s="48"/>
      <c r="R607" s="48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4:30">
      <c r="D608" s="27"/>
      <c r="E608" s="27" t="s">
        <v>411</v>
      </c>
      <c r="F608" s="27" t="s">
        <v>411</v>
      </c>
      <c r="G608" s="27">
        <v>15</v>
      </c>
      <c r="H608" s="27">
        <v>46</v>
      </c>
      <c r="I608" s="27">
        <v>11.3</v>
      </c>
      <c r="J608" s="27">
        <v>15</v>
      </c>
      <c r="K608" s="27">
        <v>25</v>
      </c>
      <c r="L608" s="27">
        <v>19</v>
      </c>
      <c r="M608" s="27" t="s">
        <v>1288</v>
      </c>
      <c r="N608" s="56" t="s">
        <v>1298</v>
      </c>
      <c r="P608" s="49"/>
      <c r="Q608" s="48"/>
      <c r="R608" s="48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4:30">
      <c r="D609" s="27"/>
      <c r="E609" s="27" t="s">
        <v>459</v>
      </c>
      <c r="F609" s="27" t="s">
        <v>459</v>
      </c>
      <c r="G609" s="27">
        <v>15</v>
      </c>
      <c r="H609" s="27">
        <v>56</v>
      </c>
      <c r="I609" s="27">
        <v>27.2</v>
      </c>
      <c r="J609" s="27">
        <v>15</v>
      </c>
      <c r="K609" s="27">
        <v>39</v>
      </c>
      <c r="L609" s="27">
        <v>41</v>
      </c>
      <c r="M609" s="27" t="s">
        <v>1289</v>
      </c>
      <c r="N609" s="56" t="s">
        <v>1299</v>
      </c>
      <c r="AD609" s="1"/>
    </row>
    <row r="610" spans="4:30">
      <c r="D610" s="27"/>
      <c r="E610" s="27" t="s">
        <v>460</v>
      </c>
      <c r="F610" s="27" t="s">
        <v>460</v>
      </c>
      <c r="G610" s="27">
        <v>15</v>
      </c>
      <c r="H610" s="27">
        <v>34</v>
      </c>
      <c r="I610" s="27">
        <v>48.1</v>
      </c>
      <c r="J610" s="27">
        <v>10</v>
      </c>
      <c r="K610" s="27">
        <v>32</v>
      </c>
      <c r="L610" s="27">
        <v>21</v>
      </c>
      <c r="M610" s="27" t="s">
        <v>1290</v>
      </c>
      <c r="N610" s="56" t="s">
        <v>1300</v>
      </c>
      <c r="AD610" s="1"/>
    </row>
    <row r="611" spans="4:30">
      <c r="D611" s="27"/>
      <c r="E611" s="27" t="s">
        <v>464</v>
      </c>
      <c r="F611" s="27" t="s">
        <v>464</v>
      </c>
      <c r="G611" s="27">
        <v>15</v>
      </c>
      <c r="H611" s="27">
        <v>50</v>
      </c>
      <c r="I611" s="27">
        <v>49</v>
      </c>
      <c r="J611" s="27">
        <v>4</v>
      </c>
      <c r="K611" s="27">
        <v>28</v>
      </c>
      <c r="L611" s="27">
        <v>40</v>
      </c>
      <c r="M611" s="27" t="s">
        <v>1291</v>
      </c>
      <c r="N611" s="56" t="s">
        <v>1301</v>
      </c>
      <c r="AD611" s="1"/>
    </row>
    <row r="612" spans="4:30">
      <c r="D612" s="27"/>
      <c r="E612" s="27" t="s">
        <v>2338</v>
      </c>
      <c r="F612" s="27" t="s">
        <v>2338</v>
      </c>
      <c r="G612" s="27">
        <v>18</v>
      </c>
      <c r="H612" s="27">
        <v>21</v>
      </c>
      <c r="I612" s="27">
        <v>18.600000000000001</v>
      </c>
      <c r="J612" s="27">
        <v>-2</v>
      </c>
      <c r="K612" s="27">
        <v>-53</v>
      </c>
      <c r="L612" s="27">
        <v>-56</v>
      </c>
      <c r="M612" s="27" t="s">
        <v>2342</v>
      </c>
      <c r="N612" s="56" t="s">
        <v>2343</v>
      </c>
      <c r="AD612" s="1"/>
    </row>
    <row r="613" spans="4:30">
      <c r="D613" s="27"/>
      <c r="E613" s="27" t="s">
        <v>2337</v>
      </c>
      <c r="F613" s="27" t="s">
        <v>2337</v>
      </c>
      <c r="G613" s="27">
        <v>18</v>
      </c>
      <c r="H613" s="27">
        <v>56</v>
      </c>
      <c r="I613" s="27">
        <v>13.2</v>
      </c>
      <c r="J613" s="27">
        <v>4</v>
      </c>
      <c r="K613" s="27">
        <v>12</v>
      </c>
      <c r="L613" s="27">
        <v>13</v>
      </c>
      <c r="M613" s="27" t="s">
        <v>2340</v>
      </c>
      <c r="N613" s="56" t="s">
        <v>2341</v>
      </c>
      <c r="AD613" s="1"/>
    </row>
    <row r="614" spans="4:30">
      <c r="D614" s="27"/>
      <c r="E614" s="27" t="s">
        <v>461</v>
      </c>
      <c r="F614" s="27" t="s">
        <v>461</v>
      </c>
      <c r="G614" s="27">
        <v>15</v>
      </c>
      <c r="H614" s="27">
        <v>41</v>
      </c>
      <c r="I614" s="27">
        <v>33.1</v>
      </c>
      <c r="J614" s="27">
        <v>19</v>
      </c>
      <c r="K614" s="27">
        <v>40</v>
      </c>
      <c r="L614" s="27">
        <v>13</v>
      </c>
      <c r="M614" s="27" t="s">
        <v>1292</v>
      </c>
      <c r="N614" s="56" t="s">
        <v>1302</v>
      </c>
      <c r="AD614" s="1"/>
    </row>
    <row r="615" spans="4:30">
      <c r="D615" s="27"/>
      <c r="E615" s="27" t="s">
        <v>462</v>
      </c>
      <c r="F615" s="27" t="s">
        <v>462</v>
      </c>
      <c r="G615" s="27">
        <v>15</v>
      </c>
      <c r="H615" s="27">
        <v>48</v>
      </c>
      <c r="I615" s="27">
        <v>44.4</v>
      </c>
      <c r="J615" s="27">
        <v>18</v>
      </c>
      <c r="K615" s="27">
        <v>8</v>
      </c>
      <c r="L615" s="27">
        <v>30</v>
      </c>
      <c r="M615" s="27" t="s">
        <v>1293</v>
      </c>
      <c r="N615" s="56" t="s">
        <v>1303</v>
      </c>
      <c r="AD615" s="1"/>
    </row>
    <row r="616" spans="4:30">
      <c r="D616" s="27"/>
      <c r="E616" s="27" t="s">
        <v>465</v>
      </c>
      <c r="F616" s="27" t="s">
        <v>465</v>
      </c>
      <c r="G616" s="27">
        <v>15</v>
      </c>
      <c r="H616" s="27">
        <v>49</v>
      </c>
      <c r="I616" s="27">
        <v>37.200000000000003</v>
      </c>
      <c r="J616" s="27">
        <v>3</v>
      </c>
      <c r="K616" s="27">
        <v>25</v>
      </c>
      <c r="L616" s="27">
        <v>49</v>
      </c>
      <c r="M616" s="27" t="s">
        <v>1294</v>
      </c>
      <c r="N616" s="56" t="s">
        <v>1304</v>
      </c>
      <c r="AD616" s="1"/>
    </row>
    <row r="617" spans="4:30">
      <c r="D617" s="27"/>
      <c r="E617" s="27" t="s">
        <v>2339</v>
      </c>
      <c r="F617" s="27" t="s">
        <v>2339</v>
      </c>
      <c r="G617" s="27">
        <v>17</v>
      </c>
      <c r="H617" s="27">
        <v>20</v>
      </c>
      <c r="I617" s="27">
        <v>49.7</v>
      </c>
      <c r="J617" s="27">
        <v>-12</v>
      </c>
      <c r="K617" s="27">
        <v>-50</v>
      </c>
      <c r="L617" s="27">
        <v>-48</v>
      </c>
      <c r="M617" s="27" t="s">
        <v>2344</v>
      </c>
      <c r="N617" s="56" t="s">
        <v>2345</v>
      </c>
      <c r="AD617" s="1"/>
    </row>
    <row r="618" spans="4:30">
      <c r="D618" s="27"/>
      <c r="E618" s="27" t="s">
        <v>534</v>
      </c>
      <c r="F618" s="27" t="s">
        <v>534</v>
      </c>
      <c r="G618" s="27">
        <v>17</v>
      </c>
      <c r="H618" s="27">
        <v>37</v>
      </c>
      <c r="I618" s="27">
        <v>35.200000000000003</v>
      </c>
      <c r="J618" s="27">
        <v>-15</v>
      </c>
      <c r="K618" s="27">
        <v>-23</v>
      </c>
      <c r="L618" s="27">
        <v>-55</v>
      </c>
      <c r="M618" s="27" t="s">
        <v>1295</v>
      </c>
      <c r="N618" s="56" t="s">
        <v>1305</v>
      </c>
      <c r="AD618" s="1"/>
    </row>
    <row r="619" spans="4:30">
      <c r="D619" s="27"/>
      <c r="E619" s="27" t="s">
        <v>463</v>
      </c>
      <c r="F619" s="27" t="s">
        <v>463</v>
      </c>
      <c r="G619" s="27">
        <v>15</v>
      </c>
      <c r="H619" s="27">
        <v>51</v>
      </c>
      <c r="I619" s="27">
        <v>15.9</v>
      </c>
      <c r="J619" s="27">
        <v>20</v>
      </c>
      <c r="K619" s="27">
        <v>58</v>
      </c>
      <c r="L619" s="27">
        <v>40</v>
      </c>
      <c r="M619" s="27" t="s">
        <v>1296</v>
      </c>
      <c r="N619" s="56" t="s">
        <v>1306</v>
      </c>
      <c r="AD619" s="1"/>
    </row>
    <row r="620" spans="4:30">
      <c r="D620" s="21" t="s">
        <v>59</v>
      </c>
      <c r="E620" s="21" t="s">
        <v>691</v>
      </c>
      <c r="F620" s="21" t="s">
        <v>691</v>
      </c>
      <c r="G620" s="21" t="s">
        <v>102</v>
      </c>
      <c r="H620" s="21" t="s">
        <v>59</v>
      </c>
      <c r="I620" s="21" t="s">
        <v>59</v>
      </c>
      <c r="J620" s="21" t="s">
        <v>102</v>
      </c>
      <c r="K620" s="21" t="s">
        <v>808</v>
      </c>
      <c r="L620" s="21" t="s">
        <v>809</v>
      </c>
      <c r="M620" s="21" t="s">
        <v>1307</v>
      </c>
      <c r="N620" s="21" t="s">
        <v>808</v>
      </c>
      <c r="AD620" s="1"/>
    </row>
    <row r="621" spans="4:30">
      <c r="E621" s="2" t="s">
        <v>456</v>
      </c>
      <c r="F621" s="2" t="s">
        <v>456</v>
      </c>
      <c r="G621" s="2">
        <v>18</v>
      </c>
      <c r="H621" s="2">
        <v>1</v>
      </c>
      <c r="I621" s="2">
        <v>0</v>
      </c>
      <c r="J621" s="2">
        <v>3</v>
      </c>
      <c r="K621" s="2">
        <v>0</v>
      </c>
      <c r="L621" s="2">
        <v>0</v>
      </c>
      <c r="M621" s="27" t="s">
        <v>1308</v>
      </c>
      <c r="N621" s="56" t="s">
        <v>1320</v>
      </c>
      <c r="AD621" s="1"/>
    </row>
    <row r="622" spans="4:30">
      <c r="E622" s="2" t="s">
        <v>457</v>
      </c>
      <c r="F622" s="2" t="s">
        <v>457</v>
      </c>
      <c r="G622" s="2">
        <v>18</v>
      </c>
      <c r="H622" s="2">
        <v>1</v>
      </c>
      <c r="I622" s="2">
        <v>45.2</v>
      </c>
      <c r="J622" s="2">
        <v>1</v>
      </c>
      <c r="K622" s="2">
        <v>18</v>
      </c>
      <c r="L622" s="2">
        <v>19</v>
      </c>
      <c r="M622" s="27" t="s">
        <v>1309</v>
      </c>
      <c r="N622" s="56" t="s">
        <v>1321</v>
      </c>
      <c r="AD622" s="1"/>
    </row>
    <row r="623" spans="4:30">
      <c r="E623" s="2" t="s">
        <v>458</v>
      </c>
      <c r="F623" s="2" t="s">
        <v>458</v>
      </c>
      <c r="G623" s="2">
        <v>18</v>
      </c>
      <c r="H623" s="2">
        <v>5</v>
      </c>
      <c r="I623" s="2">
        <v>27.3</v>
      </c>
      <c r="J623" s="2">
        <v>2</v>
      </c>
      <c r="K623" s="2">
        <v>29</v>
      </c>
      <c r="L623" s="2">
        <v>58</v>
      </c>
      <c r="M623" s="27" t="s">
        <v>1310</v>
      </c>
      <c r="N623" s="56" t="s">
        <v>1322</v>
      </c>
      <c r="AD623" s="1"/>
    </row>
    <row r="624" spans="4:30">
      <c r="D624" s="27"/>
      <c r="E624" s="27" t="s">
        <v>450</v>
      </c>
      <c r="F624" s="27" t="s">
        <v>450</v>
      </c>
      <c r="G624" s="27">
        <v>17</v>
      </c>
      <c r="H624" s="27">
        <v>34</v>
      </c>
      <c r="I624" s="27">
        <v>56.1</v>
      </c>
      <c r="J624" s="27">
        <v>12</v>
      </c>
      <c r="K624" s="27">
        <v>33</v>
      </c>
      <c r="L624" s="27">
        <v>36</v>
      </c>
      <c r="M624" s="27" t="s">
        <v>1311</v>
      </c>
      <c r="N624" s="56" t="s">
        <v>1323</v>
      </c>
      <c r="AD624" s="1"/>
    </row>
    <row r="625" spans="4:30">
      <c r="D625" s="27"/>
      <c r="E625" s="27" t="s">
        <v>451</v>
      </c>
      <c r="F625" s="27" t="s">
        <v>451</v>
      </c>
      <c r="G625" s="27">
        <v>17</v>
      </c>
      <c r="H625" s="27">
        <v>43</v>
      </c>
      <c r="I625" s="27">
        <v>23.4</v>
      </c>
      <c r="J625" s="27">
        <v>4</v>
      </c>
      <c r="K625" s="27">
        <v>34</v>
      </c>
      <c r="L625" s="27">
        <v>2</v>
      </c>
      <c r="M625" s="27" t="s">
        <v>1312</v>
      </c>
      <c r="N625" s="56" t="s">
        <v>1324</v>
      </c>
      <c r="AD625" s="1"/>
    </row>
    <row r="626" spans="4:30">
      <c r="D626" s="27"/>
      <c r="E626" s="27" t="s">
        <v>452</v>
      </c>
      <c r="F626" s="27" t="s">
        <v>452</v>
      </c>
      <c r="G626" s="27">
        <v>17</v>
      </c>
      <c r="H626" s="27">
        <v>47</v>
      </c>
      <c r="I626" s="27">
        <v>53.6</v>
      </c>
      <c r="J626" s="27">
        <v>2</v>
      </c>
      <c r="K626" s="27">
        <v>42</v>
      </c>
      <c r="L626" s="27">
        <v>26</v>
      </c>
      <c r="M626" s="27" t="s">
        <v>1313</v>
      </c>
      <c r="N626" s="56" t="s">
        <v>1325</v>
      </c>
      <c r="AD626" s="1"/>
    </row>
    <row r="627" spans="4:30">
      <c r="D627" s="27"/>
      <c r="E627" s="27" t="s">
        <v>453</v>
      </c>
      <c r="F627" s="27" t="s">
        <v>453</v>
      </c>
      <c r="G627" s="27">
        <v>16</v>
      </c>
      <c r="H627" s="27">
        <v>14</v>
      </c>
      <c r="I627" s="27">
        <v>20.7</v>
      </c>
      <c r="J627" s="27">
        <v>-3</v>
      </c>
      <c r="K627" s="27">
        <v>-41</v>
      </c>
      <c r="L627" s="27">
        <v>-40</v>
      </c>
      <c r="M627" s="27" t="s">
        <v>1314</v>
      </c>
      <c r="N627" s="56" t="s">
        <v>1326</v>
      </c>
      <c r="AD627" s="1"/>
    </row>
    <row r="628" spans="4:30">
      <c r="D628" s="27"/>
      <c r="E628" s="27" t="s">
        <v>454</v>
      </c>
      <c r="F628" s="27" t="s">
        <v>454</v>
      </c>
      <c r="G628" s="27">
        <v>16</v>
      </c>
      <c r="H628" s="27">
        <v>18</v>
      </c>
      <c r="I628" s="27">
        <v>19.3</v>
      </c>
      <c r="J628" s="27">
        <v>-4</v>
      </c>
      <c r="K628" s="27">
        <v>-41</v>
      </c>
      <c r="L628" s="27">
        <v>-33</v>
      </c>
      <c r="M628" s="27" t="s">
        <v>1315</v>
      </c>
      <c r="N628" s="56" t="s">
        <v>1327</v>
      </c>
      <c r="AD628" s="1"/>
    </row>
    <row r="629" spans="4:30">
      <c r="D629" s="27"/>
      <c r="E629" s="27" t="s">
        <v>455</v>
      </c>
      <c r="F629" s="27" t="s">
        <v>455</v>
      </c>
      <c r="G629" s="27">
        <v>16</v>
      </c>
      <c r="H629" s="27">
        <v>37</v>
      </c>
      <c r="I629" s="27">
        <v>9.5</v>
      </c>
      <c r="J629" s="27">
        <v>-10</v>
      </c>
      <c r="K629" s="27">
        <v>-34</v>
      </c>
      <c r="L629" s="27">
        <v>-2</v>
      </c>
      <c r="M629" s="27" t="s">
        <v>1316</v>
      </c>
      <c r="N629" s="56" t="s">
        <v>1328</v>
      </c>
      <c r="AD629" s="1"/>
    </row>
    <row r="630" spans="4:30">
      <c r="D630" s="27"/>
      <c r="E630" s="27" t="s">
        <v>535</v>
      </c>
      <c r="F630" s="27" t="s">
        <v>535</v>
      </c>
      <c r="G630" s="27">
        <v>17</v>
      </c>
      <c r="H630" s="27">
        <v>10</v>
      </c>
      <c r="I630" s="27">
        <v>22.7</v>
      </c>
      <c r="J630" s="27">
        <v>-15</v>
      </c>
      <c r="K630" s="27">
        <v>-43</v>
      </c>
      <c r="L630" s="27">
        <v>-29</v>
      </c>
      <c r="M630" s="27" t="s">
        <v>1317</v>
      </c>
      <c r="N630" s="56" t="s">
        <v>1329</v>
      </c>
      <c r="AD630" s="1"/>
    </row>
    <row r="631" spans="4:30">
      <c r="D631" s="27"/>
      <c r="E631" s="27" t="s">
        <v>2362</v>
      </c>
      <c r="F631" s="27" t="s">
        <v>2362</v>
      </c>
      <c r="G631" s="27">
        <v>17</v>
      </c>
      <c r="H631" s="27">
        <v>22</v>
      </c>
      <c r="I631" s="27">
        <v>0.6</v>
      </c>
      <c r="J631" s="27">
        <v>24</v>
      </c>
      <c r="K631" s="27">
        <v>59</v>
      </c>
      <c r="L631" s="27">
        <v>58</v>
      </c>
      <c r="M631" s="27" t="s">
        <v>2363</v>
      </c>
      <c r="N631" s="56" t="s">
        <v>2364</v>
      </c>
      <c r="AD631" s="1"/>
    </row>
    <row r="632" spans="4:30">
      <c r="D632" s="27"/>
      <c r="E632" s="27" t="s">
        <v>536</v>
      </c>
      <c r="F632" s="27" t="s">
        <v>536</v>
      </c>
      <c r="G632" s="27">
        <v>17</v>
      </c>
      <c r="H632" s="27">
        <v>59</v>
      </c>
      <c r="I632" s="27">
        <v>1.6</v>
      </c>
      <c r="J632" s="27">
        <v>-9</v>
      </c>
      <c r="K632" s="27">
        <v>-46</v>
      </c>
      <c r="L632" s="27">
        <v>-25</v>
      </c>
      <c r="M632" s="27" t="s">
        <v>1318</v>
      </c>
      <c r="N632" s="56" t="s">
        <v>1330</v>
      </c>
      <c r="AD632" s="1"/>
    </row>
    <row r="633" spans="4:30">
      <c r="D633" s="27"/>
      <c r="E633" s="27" t="s">
        <v>532</v>
      </c>
      <c r="F633" s="27" t="s">
        <v>532</v>
      </c>
      <c r="G633" s="27">
        <v>16</v>
      </c>
      <c r="H633" s="27">
        <v>25</v>
      </c>
      <c r="I633" s="27">
        <v>35.200000000000003</v>
      </c>
      <c r="J633" s="27">
        <v>-23</v>
      </c>
      <c r="K633" s="27">
        <v>-26</v>
      </c>
      <c r="L633" s="27">
        <v>-50</v>
      </c>
      <c r="M633" s="27" t="s">
        <v>1319</v>
      </c>
      <c r="N633" s="56" t="s">
        <v>1331</v>
      </c>
      <c r="AD633" s="1"/>
    </row>
    <row r="634" spans="4:30">
      <c r="D634" s="21" t="s">
        <v>61</v>
      </c>
      <c r="E634" s="21" t="s">
        <v>692</v>
      </c>
      <c r="F634" s="21" t="s">
        <v>692</v>
      </c>
      <c r="G634" s="21" t="s">
        <v>102</v>
      </c>
      <c r="H634" s="21" t="s">
        <v>61</v>
      </c>
      <c r="I634" s="21" t="s">
        <v>61</v>
      </c>
      <c r="J634" s="21" t="s">
        <v>102</v>
      </c>
      <c r="K634" s="21" t="s">
        <v>810</v>
      </c>
      <c r="L634" s="21" t="s">
        <v>811</v>
      </c>
      <c r="M634" s="21" t="s">
        <v>1332</v>
      </c>
      <c r="N634" s="21" t="s">
        <v>810</v>
      </c>
      <c r="AD634" s="1"/>
    </row>
    <row r="635" spans="4:30">
      <c r="D635" s="27"/>
      <c r="E635" s="27" t="s">
        <v>320</v>
      </c>
      <c r="F635" s="27" t="s">
        <v>320</v>
      </c>
      <c r="G635" s="27">
        <v>13</v>
      </c>
      <c r="H635" s="27">
        <v>25</v>
      </c>
      <c r="I635" s="27">
        <v>11.6</v>
      </c>
      <c r="J635" s="27">
        <v>-11</v>
      </c>
      <c r="K635" s="27">
        <v>-9</v>
      </c>
      <c r="L635" s="27">
        <v>-41</v>
      </c>
      <c r="M635" s="27" t="s">
        <v>1333</v>
      </c>
      <c r="N635" s="56" t="s">
        <v>1342</v>
      </c>
      <c r="AD635" s="1"/>
    </row>
    <row r="636" spans="4:30">
      <c r="D636" s="27"/>
      <c r="E636" s="27" t="s">
        <v>321</v>
      </c>
      <c r="F636" s="27" t="s">
        <v>321</v>
      </c>
      <c r="G636" s="27">
        <v>11</v>
      </c>
      <c r="H636" s="27">
        <v>50</v>
      </c>
      <c r="I636" s="27">
        <v>41.7</v>
      </c>
      <c r="J636" s="27">
        <v>1</v>
      </c>
      <c r="K636" s="27">
        <v>45</v>
      </c>
      <c r="L636" s="27">
        <v>53</v>
      </c>
      <c r="M636" s="27" t="s">
        <v>1334</v>
      </c>
      <c r="N636" s="56" t="s">
        <v>1343</v>
      </c>
      <c r="AD636" s="1"/>
    </row>
    <row r="637" spans="4:30">
      <c r="D637" s="27"/>
      <c r="E637" s="27" t="s">
        <v>491</v>
      </c>
      <c r="F637" s="27" t="s">
        <v>491</v>
      </c>
      <c r="G637" s="27">
        <v>12</v>
      </c>
      <c r="H637" s="27">
        <v>41</v>
      </c>
      <c r="I637" s="27">
        <v>39.6</v>
      </c>
      <c r="J637" s="27">
        <v>-1</v>
      </c>
      <c r="K637" s="27">
        <v>-26</v>
      </c>
      <c r="L637" s="27">
        <v>-58</v>
      </c>
      <c r="M637" s="27" t="s">
        <v>1335</v>
      </c>
      <c r="N637" s="56" t="s">
        <v>1344</v>
      </c>
      <c r="AD637" s="1"/>
    </row>
    <row r="638" spans="4:30">
      <c r="D638" s="27"/>
      <c r="E638" s="27" t="s">
        <v>322</v>
      </c>
      <c r="F638" s="27" t="s">
        <v>322</v>
      </c>
      <c r="G638" s="27">
        <v>12</v>
      </c>
      <c r="H638" s="27">
        <v>55</v>
      </c>
      <c r="I638" s="27">
        <v>36.200000000000003</v>
      </c>
      <c r="J638" s="27">
        <v>3</v>
      </c>
      <c r="K638" s="27">
        <v>23</v>
      </c>
      <c r="L638" s="27">
        <v>51</v>
      </c>
      <c r="M638" s="27" t="s">
        <v>1336</v>
      </c>
      <c r="N638" s="56" t="s">
        <v>1345</v>
      </c>
      <c r="AD638" s="1"/>
    </row>
    <row r="639" spans="4:30">
      <c r="D639" s="27"/>
      <c r="E639" s="27" t="s">
        <v>323</v>
      </c>
      <c r="F639" s="27" t="s">
        <v>323</v>
      </c>
      <c r="G639" s="27">
        <v>13</v>
      </c>
      <c r="H639" s="27">
        <v>2</v>
      </c>
      <c r="I639" s="27">
        <v>10.6</v>
      </c>
      <c r="J639" s="27">
        <v>10</v>
      </c>
      <c r="K639" s="27">
        <v>57</v>
      </c>
      <c r="L639" s="27">
        <v>33</v>
      </c>
      <c r="M639" s="27" t="s">
        <v>1337</v>
      </c>
      <c r="N639" s="56" t="s">
        <v>1346</v>
      </c>
      <c r="AD639" s="1"/>
    </row>
    <row r="640" spans="4:30">
      <c r="D640" s="27"/>
      <c r="E640" s="27" t="s">
        <v>493</v>
      </c>
      <c r="F640" s="27" t="s">
        <v>493</v>
      </c>
      <c r="G640" s="27">
        <v>13</v>
      </c>
      <c r="H640" s="27">
        <v>34</v>
      </c>
      <c r="I640" s="27">
        <v>41.6</v>
      </c>
      <c r="J640" s="27">
        <v>0</v>
      </c>
      <c r="K640" s="27">
        <v>-35</v>
      </c>
      <c r="L640" s="27">
        <v>-46</v>
      </c>
      <c r="M640" s="27" t="s">
        <v>1338</v>
      </c>
      <c r="N640" s="56" t="s">
        <v>1347</v>
      </c>
      <c r="AD640" s="1"/>
    </row>
    <row r="641" spans="4:30">
      <c r="D641" s="27"/>
      <c r="E641" s="27" t="s">
        <v>492</v>
      </c>
      <c r="F641" s="27" t="s">
        <v>492</v>
      </c>
      <c r="G641" s="27">
        <v>12</v>
      </c>
      <c r="H641" s="27">
        <v>19</v>
      </c>
      <c r="I641" s="27">
        <v>54.4</v>
      </c>
      <c r="J641" s="27">
        <v>0</v>
      </c>
      <c r="K641" s="27">
        <v>-40</v>
      </c>
      <c r="L641" s="27">
        <v>0</v>
      </c>
      <c r="M641" s="27" t="s">
        <v>1339</v>
      </c>
      <c r="N641" s="56" t="s">
        <v>1348</v>
      </c>
      <c r="AD641" s="1"/>
    </row>
    <row r="642" spans="4:30">
      <c r="D642" s="27"/>
      <c r="E642" s="27" t="s">
        <v>490</v>
      </c>
      <c r="F642" s="27" t="s">
        <v>490</v>
      </c>
      <c r="G642" s="27">
        <v>13</v>
      </c>
      <c r="H642" s="27">
        <v>9</v>
      </c>
      <c r="I642" s="27">
        <v>57</v>
      </c>
      <c r="J642" s="27">
        <v>-5</v>
      </c>
      <c r="K642" s="27">
        <v>-32</v>
      </c>
      <c r="L642" s="27">
        <v>-20</v>
      </c>
      <c r="M642" s="27" t="s">
        <v>1340</v>
      </c>
      <c r="N642" s="56" t="s">
        <v>1349</v>
      </c>
      <c r="AD642" s="1"/>
    </row>
    <row r="643" spans="4:30">
      <c r="D643" s="27"/>
      <c r="E643" s="27" t="s">
        <v>494</v>
      </c>
      <c r="F643" s="27" t="s">
        <v>494</v>
      </c>
      <c r="G643" s="27">
        <v>14</v>
      </c>
      <c r="H643" s="27">
        <v>12</v>
      </c>
      <c r="I643" s="27">
        <v>53.8</v>
      </c>
      <c r="J643" s="27">
        <v>-10</v>
      </c>
      <c r="K643" s="27">
        <v>-16</v>
      </c>
      <c r="L643" s="27">
        <v>-25</v>
      </c>
      <c r="M643" s="27" t="s">
        <v>1341</v>
      </c>
      <c r="N643" s="56" t="s">
        <v>1350</v>
      </c>
      <c r="AD643" s="1"/>
    </row>
    <row r="644" spans="4:30">
      <c r="D644" s="27"/>
      <c r="E644" s="27" t="s">
        <v>2445</v>
      </c>
      <c r="F644" s="27" t="s">
        <v>2445</v>
      </c>
      <c r="G644" s="27">
        <v>11</v>
      </c>
      <c r="H644" s="27">
        <v>45</v>
      </c>
      <c r="I644" s="27">
        <v>51.6</v>
      </c>
      <c r="J644" s="27">
        <v>6</v>
      </c>
      <c r="K644" s="27">
        <v>31</v>
      </c>
      <c r="L644" s="27">
        <v>46</v>
      </c>
      <c r="M644" s="27" t="s">
        <v>2446</v>
      </c>
      <c r="N644" s="56" t="s">
        <v>2447</v>
      </c>
      <c r="AD644" s="1"/>
    </row>
    <row r="645" spans="4:30">
      <c r="D645" s="27"/>
      <c r="E645" s="27" t="s">
        <v>2442</v>
      </c>
      <c r="F645" s="27" t="s">
        <v>2442</v>
      </c>
      <c r="G645" s="27">
        <v>12</v>
      </c>
      <c r="H645" s="27">
        <v>5</v>
      </c>
      <c r="I645" s="27">
        <v>12.5</v>
      </c>
      <c r="J645" s="27">
        <v>8</v>
      </c>
      <c r="K645" s="27">
        <v>43</v>
      </c>
      <c r="L645" s="27">
        <v>59</v>
      </c>
      <c r="M645" s="27" t="s">
        <v>2443</v>
      </c>
      <c r="N645" s="56" t="s">
        <v>2444</v>
      </c>
      <c r="AD645" s="1"/>
    </row>
    <row r="646" spans="4:30">
      <c r="D646" s="21" t="s">
        <v>62</v>
      </c>
      <c r="E646" s="21" t="s">
        <v>693</v>
      </c>
      <c r="F646" s="21" t="s">
        <v>693</v>
      </c>
      <c r="G646" s="21" t="s">
        <v>102</v>
      </c>
      <c r="H646" s="21" t="s">
        <v>62</v>
      </c>
      <c r="I646" s="21" t="s">
        <v>62</v>
      </c>
      <c r="J646" s="21" t="s">
        <v>102</v>
      </c>
      <c r="K646" s="21" t="s">
        <v>812</v>
      </c>
      <c r="L646" s="21" t="s">
        <v>813</v>
      </c>
      <c r="M646" s="21" t="s">
        <v>1351</v>
      </c>
      <c r="N646" s="21" t="s">
        <v>812</v>
      </c>
      <c r="AD646" s="1"/>
    </row>
    <row r="647" spans="4:30">
      <c r="D647" s="27"/>
      <c r="E647" s="27" t="s">
        <v>2054</v>
      </c>
      <c r="F647" s="27" t="s">
        <v>2054</v>
      </c>
      <c r="G647" s="27">
        <v>3</v>
      </c>
      <c r="H647" s="27">
        <v>24</v>
      </c>
      <c r="I647" s="27">
        <v>19.399999999999999</v>
      </c>
      <c r="J647" s="27">
        <v>49</v>
      </c>
      <c r="K647" s="27">
        <v>51</v>
      </c>
      <c r="L647" s="27">
        <v>40</v>
      </c>
      <c r="M647" s="27" t="s">
        <v>2055</v>
      </c>
      <c r="N647" s="27" t="s">
        <v>2056</v>
      </c>
      <c r="AD647" s="1"/>
    </row>
    <row r="648" spans="4:30">
      <c r="D648" s="27"/>
      <c r="E648" s="27" t="s">
        <v>1966</v>
      </c>
      <c r="F648" s="27" t="s">
        <v>1966</v>
      </c>
      <c r="G648" s="27">
        <v>3</v>
      </c>
      <c r="H648" s="27">
        <v>8</v>
      </c>
      <c r="I648" s="27">
        <v>10.1</v>
      </c>
      <c r="J648" s="27">
        <v>40</v>
      </c>
      <c r="K648" s="27">
        <v>57</v>
      </c>
      <c r="L648" s="27">
        <v>20</v>
      </c>
      <c r="M648" s="27" t="s">
        <v>1968</v>
      </c>
      <c r="N648" s="27" t="s">
        <v>1969</v>
      </c>
      <c r="AD648" s="1"/>
    </row>
    <row r="649" spans="4:30">
      <c r="D649" s="27"/>
      <c r="E649" s="27" t="s">
        <v>2057</v>
      </c>
      <c r="F649" s="27" t="s">
        <v>2057</v>
      </c>
      <c r="G649" s="27">
        <v>3</v>
      </c>
      <c r="H649" s="27">
        <v>4</v>
      </c>
      <c r="I649" s="27">
        <v>47.8</v>
      </c>
      <c r="J649" s="27">
        <v>53</v>
      </c>
      <c r="K649" s="27">
        <v>30</v>
      </c>
      <c r="L649" s="27">
        <v>23</v>
      </c>
      <c r="M649" s="27" t="s">
        <v>2062</v>
      </c>
      <c r="N649" s="27" t="s">
        <v>2067</v>
      </c>
      <c r="AD649" s="1"/>
    </row>
    <row r="650" spans="4:30">
      <c r="D650" s="27"/>
      <c r="E650" s="27" t="s">
        <v>2058</v>
      </c>
      <c r="F650" s="27" t="s">
        <v>2058</v>
      </c>
      <c r="G650" s="27">
        <v>3</v>
      </c>
      <c r="H650" s="27">
        <v>42</v>
      </c>
      <c r="I650" s="27">
        <v>55.5</v>
      </c>
      <c r="J650" s="27">
        <v>47</v>
      </c>
      <c r="K650" s="27">
        <v>47</v>
      </c>
      <c r="L650" s="27">
        <v>15</v>
      </c>
      <c r="M650" s="27" t="s">
        <v>2063</v>
      </c>
      <c r="N650" s="27" t="s">
        <v>2068</v>
      </c>
      <c r="AD650" s="1"/>
    </row>
    <row r="651" spans="4:30">
      <c r="D651" s="27"/>
      <c r="E651" s="27" t="s">
        <v>2059</v>
      </c>
      <c r="F651" s="27" t="s">
        <v>2059</v>
      </c>
      <c r="G651" s="27">
        <v>3</v>
      </c>
      <c r="H651" s="27">
        <v>57</v>
      </c>
      <c r="I651" s="27">
        <v>51.2</v>
      </c>
      <c r="J651" s="27">
        <v>40</v>
      </c>
      <c r="K651" s="27">
        <v>0</v>
      </c>
      <c r="L651" s="27">
        <v>37</v>
      </c>
      <c r="M651" s="27" t="s">
        <v>2064</v>
      </c>
      <c r="N651" s="27" t="s">
        <v>2069</v>
      </c>
      <c r="AD651" s="1"/>
    </row>
    <row r="652" spans="4:30">
      <c r="D652" s="27"/>
      <c r="E652" s="27" t="s">
        <v>2060</v>
      </c>
      <c r="F652" s="27" t="s">
        <v>2060</v>
      </c>
      <c r="G652" s="27">
        <v>3</v>
      </c>
      <c r="H652" s="27">
        <v>54</v>
      </c>
      <c r="I652" s="27">
        <v>7.9</v>
      </c>
      <c r="J652" s="27">
        <v>31</v>
      </c>
      <c r="K652" s="27">
        <v>53</v>
      </c>
      <c r="L652" s="27">
        <v>1</v>
      </c>
      <c r="M652" s="27" t="s">
        <v>2065</v>
      </c>
      <c r="N652" s="27" t="s">
        <v>2070</v>
      </c>
      <c r="AD652" s="1"/>
    </row>
    <row r="653" spans="4:30">
      <c r="D653" s="27"/>
      <c r="E653" s="27" t="s">
        <v>2061</v>
      </c>
      <c r="F653" s="27" t="s">
        <v>2061</v>
      </c>
      <c r="G653" s="27">
        <v>2</v>
      </c>
      <c r="H653" s="27">
        <v>50</v>
      </c>
      <c r="I653" s="27">
        <v>41.8</v>
      </c>
      <c r="J653" s="27">
        <v>55</v>
      </c>
      <c r="K653" s="27">
        <v>53</v>
      </c>
      <c r="L653" s="27">
        <v>44</v>
      </c>
      <c r="M653" s="27" t="s">
        <v>2066</v>
      </c>
      <c r="N653" s="27" t="s">
        <v>2071</v>
      </c>
      <c r="AD653" s="1"/>
    </row>
    <row r="654" spans="4:30">
      <c r="D654" s="27"/>
      <c r="E654" s="27" t="s">
        <v>2072</v>
      </c>
      <c r="F654" s="27" t="s">
        <v>2072</v>
      </c>
      <c r="G654" s="27">
        <v>3</v>
      </c>
      <c r="H654" s="27">
        <v>45</v>
      </c>
      <c r="I654" s="27">
        <v>11.6</v>
      </c>
      <c r="J654" s="27">
        <v>42</v>
      </c>
      <c r="K654" s="27">
        <v>34</v>
      </c>
      <c r="L654" s="27">
        <v>43</v>
      </c>
      <c r="M654" s="27" t="s">
        <v>2074</v>
      </c>
      <c r="N654" s="27" t="s">
        <v>2075</v>
      </c>
      <c r="AD654" s="1"/>
    </row>
    <row r="655" spans="4:30">
      <c r="D655" s="27"/>
      <c r="E655" s="27" t="s">
        <v>2276</v>
      </c>
      <c r="F655" s="27" t="s">
        <v>2276</v>
      </c>
      <c r="G655" s="27">
        <v>3</v>
      </c>
      <c r="H655" s="27">
        <v>58</v>
      </c>
      <c r="I655" s="27">
        <v>57.9</v>
      </c>
      <c r="J655" s="27">
        <v>35</v>
      </c>
      <c r="K655" s="27">
        <v>47</v>
      </c>
      <c r="L655" s="27">
        <v>28</v>
      </c>
      <c r="M655" s="27" t="s">
        <v>2277</v>
      </c>
      <c r="N655" s="27" t="s">
        <v>2278</v>
      </c>
      <c r="AD655" s="1"/>
    </row>
    <row r="656" spans="4:30">
      <c r="D656" s="27"/>
      <c r="E656" s="27" t="s">
        <v>2073</v>
      </c>
      <c r="F656" s="27" t="s">
        <v>2073</v>
      </c>
      <c r="G656" s="27">
        <v>3</v>
      </c>
      <c r="H656" s="27">
        <v>44</v>
      </c>
      <c r="I656" s="27">
        <v>19.100000000000001</v>
      </c>
      <c r="J656" s="27">
        <v>32</v>
      </c>
      <c r="K656" s="27">
        <v>17</v>
      </c>
      <c r="L656" s="27">
        <v>18</v>
      </c>
      <c r="M656" s="27" t="s">
        <v>2076</v>
      </c>
      <c r="N656" s="27" t="s">
        <v>2077</v>
      </c>
      <c r="AD656" s="1"/>
    </row>
    <row r="657" spans="4:30">
      <c r="D657" s="27"/>
      <c r="E657" s="27" t="s">
        <v>1967</v>
      </c>
      <c r="F657" s="27" t="s">
        <v>1967</v>
      </c>
      <c r="G657" s="27">
        <v>3</v>
      </c>
      <c r="H657" s="27">
        <v>5</v>
      </c>
      <c r="I657" s="27">
        <v>10.6</v>
      </c>
      <c r="J657" s="27">
        <v>38</v>
      </c>
      <c r="K657" s="27">
        <v>50</v>
      </c>
      <c r="L657" s="27">
        <v>25</v>
      </c>
      <c r="M657" s="27" t="s">
        <v>1970</v>
      </c>
      <c r="N657" s="27" t="s">
        <v>1971</v>
      </c>
      <c r="AD657" s="1"/>
    </row>
    <row r="658" spans="4:30">
      <c r="D658" s="27"/>
      <c r="E658" s="27" t="s">
        <v>2078</v>
      </c>
      <c r="F658" s="27" t="s">
        <v>2078</v>
      </c>
      <c r="G658" s="27">
        <v>1</v>
      </c>
      <c r="H658" s="27">
        <v>43</v>
      </c>
      <c r="I658" s="27">
        <v>39.6</v>
      </c>
      <c r="J658" s="27">
        <v>50</v>
      </c>
      <c r="K658" s="27">
        <v>41</v>
      </c>
      <c r="L658" s="27">
        <v>19</v>
      </c>
      <c r="M658" s="27" t="s">
        <v>2079</v>
      </c>
      <c r="N658" s="27" t="s">
        <v>2080</v>
      </c>
      <c r="AD658" s="1"/>
    </row>
    <row r="659" spans="4:30">
      <c r="D659" s="21" t="s">
        <v>63</v>
      </c>
      <c r="E659" s="21" t="s">
        <v>694</v>
      </c>
      <c r="F659" s="21" t="s">
        <v>694</v>
      </c>
      <c r="G659" s="21" t="s">
        <v>102</v>
      </c>
      <c r="H659" s="21" t="s">
        <v>63</v>
      </c>
      <c r="I659" s="21" t="s">
        <v>63</v>
      </c>
      <c r="J659" s="21" t="s">
        <v>102</v>
      </c>
      <c r="K659" s="21" t="s">
        <v>814</v>
      </c>
      <c r="L659" s="21" t="s">
        <v>815</v>
      </c>
      <c r="M659" s="21" t="s">
        <v>1352</v>
      </c>
      <c r="N659" s="21" t="s">
        <v>814</v>
      </c>
      <c r="AD659" s="1"/>
    </row>
    <row r="660" spans="4:30">
      <c r="D660" s="27"/>
      <c r="E660" s="27" t="s">
        <v>314</v>
      </c>
      <c r="F660" s="27" t="s">
        <v>314</v>
      </c>
      <c r="G660" s="27">
        <v>23</v>
      </c>
      <c r="H660" s="27">
        <v>4</v>
      </c>
      <c r="I660" s="27">
        <v>45.7</v>
      </c>
      <c r="J660" s="27">
        <v>15</v>
      </c>
      <c r="K660" s="27">
        <v>12</v>
      </c>
      <c r="L660" s="27">
        <v>19</v>
      </c>
      <c r="M660" s="27" t="s">
        <v>1353</v>
      </c>
      <c r="N660" s="27" t="s">
        <v>1354</v>
      </c>
      <c r="AD660" s="1"/>
    </row>
    <row r="661" spans="4:30">
      <c r="D661" s="27"/>
      <c r="E661" s="27" t="s">
        <v>1626</v>
      </c>
      <c r="F661" s="27" t="s">
        <v>1626</v>
      </c>
      <c r="G661" s="27">
        <v>23</v>
      </c>
      <c r="H661" s="27">
        <v>3</v>
      </c>
      <c r="I661" s="27">
        <v>46.5</v>
      </c>
      <c r="J661" s="27">
        <v>28</v>
      </c>
      <c r="K661" s="27">
        <v>4</v>
      </c>
      <c r="L661" s="27">
        <v>55</v>
      </c>
      <c r="M661" s="27" t="s">
        <v>1627</v>
      </c>
      <c r="N661" s="27" t="s">
        <v>1628</v>
      </c>
      <c r="AD661" s="1"/>
    </row>
    <row r="662" spans="4:30">
      <c r="D662" s="27"/>
      <c r="E662" s="27" t="s">
        <v>1629</v>
      </c>
      <c r="F662" s="27" t="s">
        <v>1629</v>
      </c>
      <c r="G662" s="27">
        <v>0</v>
      </c>
      <c r="H662" s="27">
        <v>13</v>
      </c>
      <c r="I662" s="27">
        <v>14.2</v>
      </c>
      <c r="J662" s="27">
        <v>15</v>
      </c>
      <c r="K662" s="27">
        <v>11</v>
      </c>
      <c r="L662" s="27">
        <v>1</v>
      </c>
      <c r="M662" s="27" t="s">
        <v>1633</v>
      </c>
      <c r="N662" s="27" t="s">
        <v>1634</v>
      </c>
      <c r="AD662" s="1"/>
    </row>
    <row r="663" spans="4:30">
      <c r="D663" s="27"/>
      <c r="E663" s="27" t="s">
        <v>1625</v>
      </c>
      <c r="F663" s="27" t="s">
        <v>1625</v>
      </c>
      <c r="G663" s="27">
        <v>21</v>
      </c>
      <c r="H663" s="27">
        <v>44</v>
      </c>
      <c r="I663" s="27">
        <v>12</v>
      </c>
      <c r="J663" s="27">
        <v>9</v>
      </c>
      <c r="K663" s="27">
        <v>52</v>
      </c>
      <c r="L663" s="27">
        <v>30</v>
      </c>
      <c r="M663" s="27" t="s">
        <v>1636</v>
      </c>
      <c r="N663" s="27" t="s">
        <v>1635</v>
      </c>
      <c r="AD663" s="1"/>
    </row>
    <row r="664" spans="4:30">
      <c r="D664" s="27"/>
      <c r="E664" s="27" t="s">
        <v>1631</v>
      </c>
      <c r="F664" s="27" t="s">
        <v>1631</v>
      </c>
      <c r="G664" s="27">
        <v>22</v>
      </c>
      <c r="H664" s="27">
        <v>41</v>
      </c>
      <c r="I664" s="27">
        <v>27.7</v>
      </c>
      <c r="J664" s="27">
        <v>10</v>
      </c>
      <c r="K664" s="27">
        <v>49</v>
      </c>
      <c r="L664" s="27">
        <v>53</v>
      </c>
      <c r="M664" s="27" t="s">
        <v>1637</v>
      </c>
      <c r="N664" s="27" t="s">
        <v>1638</v>
      </c>
      <c r="AD664" s="1"/>
    </row>
    <row r="665" spans="4:30">
      <c r="D665" s="27"/>
      <c r="E665" s="27" t="s">
        <v>1632</v>
      </c>
      <c r="F665" s="27" t="s">
        <v>1632</v>
      </c>
      <c r="G665" s="27">
        <v>22</v>
      </c>
      <c r="H665" s="27">
        <v>43</v>
      </c>
      <c r="I665" s="27">
        <v>1</v>
      </c>
      <c r="J665" s="27">
        <v>30</v>
      </c>
      <c r="K665" s="27">
        <v>13</v>
      </c>
      <c r="L665" s="27">
        <v>16</v>
      </c>
      <c r="M665" s="27" t="s">
        <v>1639</v>
      </c>
      <c r="N665" s="27" t="s">
        <v>1640</v>
      </c>
      <c r="AD665" s="1"/>
    </row>
    <row r="666" spans="4:30">
      <c r="D666" s="27"/>
      <c r="E666" s="27" t="s">
        <v>1630</v>
      </c>
      <c r="F666" s="27" t="s">
        <v>1630</v>
      </c>
      <c r="G666" s="27">
        <v>22</v>
      </c>
      <c r="H666" s="27">
        <v>10</v>
      </c>
      <c r="I666" s="27">
        <v>12</v>
      </c>
      <c r="J666" s="27">
        <v>6</v>
      </c>
      <c r="K666" s="27">
        <v>11</v>
      </c>
      <c r="L666" s="27">
        <v>52</v>
      </c>
      <c r="M666" s="27" t="s">
        <v>1641</v>
      </c>
      <c r="N666" s="27" t="s">
        <v>1642</v>
      </c>
      <c r="AD666" s="1"/>
    </row>
    <row r="667" spans="4:30">
      <c r="D667" s="27"/>
      <c r="E667" s="27" t="s">
        <v>1643</v>
      </c>
      <c r="F667" s="27" t="s">
        <v>1643</v>
      </c>
      <c r="G667" s="27">
        <v>22</v>
      </c>
      <c r="H667" s="27">
        <v>46</v>
      </c>
      <c r="I667" s="27">
        <v>31.9</v>
      </c>
      <c r="J667" s="27">
        <v>23</v>
      </c>
      <c r="K667" s="27">
        <v>33</v>
      </c>
      <c r="L667" s="27">
        <v>56</v>
      </c>
      <c r="M667" s="27" t="s">
        <v>1650</v>
      </c>
      <c r="N667" s="27" t="s">
        <v>1651</v>
      </c>
      <c r="AD667" s="1"/>
    </row>
    <row r="668" spans="4:30">
      <c r="D668" s="27"/>
      <c r="E668" s="27" t="s">
        <v>1644</v>
      </c>
      <c r="F668" s="27" t="s">
        <v>1644</v>
      </c>
      <c r="G668" s="27">
        <v>22</v>
      </c>
      <c r="H668" s="27">
        <v>50</v>
      </c>
      <c r="I668" s="27">
        <v>2</v>
      </c>
      <c r="J668" s="27">
        <v>24</v>
      </c>
      <c r="K668" s="27">
        <v>36</v>
      </c>
      <c r="L668" s="27">
        <v>3</v>
      </c>
      <c r="M668" s="27" t="s">
        <v>1652</v>
      </c>
      <c r="N668" s="27" t="s">
        <v>1653</v>
      </c>
      <c r="AD668" s="1"/>
    </row>
    <row r="669" spans="4:30">
      <c r="D669" s="27"/>
      <c r="E669" s="27" t="s">
        <v>1645</v>
      </c>
      <c r="F669" s="27" t="s">
        <v>1645</v>
      </c>
      <c r="G669" s="27">
        <v>22</v>
      </c>
      <c r="H669" s="27">
        <v>9</v>
      </c>
      <c r="I669" s="27">
        <v>59.2</v>
      </c>
      <c r="J669" s="27">
        <v>33</v>
      </c>
      <c r="K669" s="27">
        <v>10</v>
      </c>
      <c r="L669" s="27">
        <v>42</v>
      </c>
      <c r="M669" s="27" t="s">
        <v>1655</v>
      </c>
      <c r="N669" s="27" t="s">
        <v>1654</v>
      </c>
      <c r="AD669" s="1"/>
    </row>
    <row r="670" spans="4:30">
      <c r="D670" s="27"/>
      <c r="E670" s="27" t="s">
        <v>1646</v>
      </c>
      <c r="F670" s="27" t="s">
        <v>1646</v>
      </c>
      <c r="G670" s="27">
        <v>23</v>
      </c>
      <c r="H670" s="27">
        <v>20</v>
      </c>
      <c r="I670" s="27">
        <v>38.200000000000003</v>
      </c>
      <c r="J670" s="27">
        <v>23</v>
      </c>
      <c r="K670" s="27">
        <v>44</v>
      </c>
      <c r="L670" s="27">
        <v>25</v>
      </c>
      <c r="M670" s="27" t="s">
        <v>1656</v>
      </c>
      <c r="N670" s="27" t="s">
        <v>1657</v>
      </c>
      <c r="P670" s="49"/>
      <c r="Q670" s="48"/>
      <c r="R670" s="48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4:30">
      <c r="D671" s="27"/>
      <c r="E671" s="27" t="s">
        <v>1647</v>
      </c>
      <c r="F671" s="27" t="s">
        <v>1647</v>
      </c>
      <c r="G671" s="27">
        <v>23</v>
      </c>
      <c r="H671" s="27">
        <v>35</v>
      </c>
      <c r="I671" s="27">
        <v>22.8</v>
      </c>
      <c r="J671" s="27">
        <v>23</v>
      </c>
      <c r="K671" s="27">
        <v>24</v>
      </c>
      <c r="L671" s="27">
        <v>15</v>
      </c>
      <c r="M671" s="27" t="s">
        <v>1659</v>
      </c>
      <c r="N671" s="27" t="s">
        <v>1658</v>
      </c>
      <c r="AD671" s="1"/>
    </row>
    <row r="672" spans="4:30">
      <c r="D672" s="27"/>
      <c r="E672" s="27" t="s">
        <v>1648</v>
      </c>
      <c r="F672" s="27" t="s">
        <v>1648</v>
      </c>
      <c r="G672" s="27">
        <v>23</v>
      </c>
      <c r="H672" s="27">
        <v>52</v>
      </c>
      <c r="I672" s="27">
        <v>29.3</v>
      </c>
      <c r="J672" s="27">
        <v>19</v>
      </c>
      <c r="K672" s="27">
        <v>7</v>
      </c>
      <c r="L672" s="27">
        <v>13</v>
      </c>
      <c r="M672" s="27" t="s">
        <v>1660</v>
      </c>
      <c r="N672" s="27" t="s">
        <v>1661</v>
      </c>
      <c r="AD672" s="1"/>
    </row>
    <row r="673" spans="4:30">
      <c r="D673" s="27"/>
      <c r="E673" s="27" t="s">
        <v>1649</v>
      </c>
      <c r="F673" s="27" t="s">
        <v>1649</v>
      </c>
      <c r="G673" s="27">
        <v>0</v>
      </c>
      <c r="H673" s="27">
        <v>14</v>
      </c>
      <c r="I673" s="27">
        <v>36.200000000000003</v>
      </c>
      <c r="J673" s="27">
        <v>20</v>
      </c>
      <c r="K673" s="27">
        <v>12</v>
      </c>
      <c r="L673" s="27">
        <v>24</v>
      </c>
      <c r="M673" s="27" t="s">
        <v>1663</v>
      </c>
      <c r="N673" s="27" t="s">
        <v>1662</v>
      </c>
      <c r="AD673" s="1"/>
    </row>
    <row r="674" spans="4:30">
      <c r="D674" s="21" t="s">
        <v>64</v>
      </c>
      <c r="E674" s="21" t="s">
        <v>695</v>
      </c>
      <c r="F674" s="21" t="s">
        <v>695</v>
      </c>
      <c r="G674" s="21" t="s">
        <v>102</v>
      </c>
      <c r="H674" s="21" t="s">
        <v>64</v>
      </c>
      <c r="I674" s="21" t="s">
        <v>64</v>
      </c>
      <c r="J674" s="21" t="s">
        <v>102</v>
      </c>
      <c r="K674" s="21" t="s">
        <v>816</v>
      </c>
      <c r="L674" s="21" t="s">
        <v>817</v>
      </c>
      <c r="M674" s="21" t="s">
        <v>1355</v>
      </c>
      <c r="N674" s="21" t="s">
        <v>816</v>
      </c>
      <c r="AD674" s="1"/>
    </row>
    <row r="675" spans="4:30">
      <c r="D675" s="21" t="s">
        <v>65</v>
      </c>
      <c r="E675" s="21" t="s">
        <v>696</v>
      </c>
      <c r="F675" s="21" t="s">
        <v>696</v>
      </c>
      <c r="G675" s="21" t="s">
        <v>102</v>
      </c>
      <c r="H675" s="21" t="s">
        <v>65</v>
      </c>
      <c r="I675" s="21" t="s">
        <v>65</v>
      </c>
      <c r="J675" s="21" t="s">
        <v>102</v>
      </c>
      <c r="K675" s="21" t="s">
        <v>818</v>
      </c>
      <c r="L675" s="21" t="s">
        <v>819</v>
      </c>
      <c r="M675" s="21" t="s">
        <v>1356</v>
      </c>
      <c r="N675" s="21" t="s">
        <v>818</v>
      </c>
      <c r="AD675" s="1"/>
    </row>
    <row r="676" spans="4:30">
      <c r="D676" s="21" t="s">
        <v>67</v>
      </c>
      <c r="E676" s="21" t="s">
        <v>697</v>
      </c>
      <c r="F676" s="21" t="s">
        <v>697</v>
      </c>
      <c r="G676" s="21" t="s">
        <v>102</v>
      </c>
      <c r="H676" s="21" t="s">
        <v>67</v>
      </c>
      <c r="I676" s="21" t="s">
        <v>67</v>
      </c>
      <c r="J676" s="21" t="s">
        <v>102</v>
      </c>
      <c r="K676" s="21" t="s">
        <v>820</v>
      </c>
      <c r="L676" s="21" t="s">
        <v>821</v>
      </c>
      <c r="M676" s="21" t="s">
        <v>1357</v>
      </c>
      <c r="N676" s="21" t="s">
        <v>820</v>
      </c>
      <c r="AD676" s="1"/>
    </row>
    <row r="677" spans="4:30">
      <c r="D677" s="21" t="s">
        <v>66</v>
      </c>
      <c r="E677" s="21" t="s">
        <v>698</v>
      </c>
      <c r="F677" s="21" t="s">
        <v>698</v>
      </c>
      <c r="G677" s="21" t="s">
        <v>102</v>
      </c>
      <c r="H677" s="21" t="s">
        <v>66</v>
      </c>
      <c r="I677" s="21" t="s">
        <v>66</v>
      </c>
      <c r="J677" s="21" t="s">
        <v>102</v>
      </c>
      <c r="K677" s="21" t="s">
        <v>822</v>
      </c>
      <c r="L677" s="21" t="s">
        <v>823</v>
      </c>
      <c r="M677" s="21" t="s">
        <v>1358</v>
      </c>
      <c r="N677" s="21" t="s">
        <v>822</v>
      </c>
      <c r="AD677" s="1"/>
    </row>
    <row r="678" spans="4:30">
      <c r="D678" s="27"/>
      <c r="E678" s="27" t="s">
        <v>2131</v>
      </c>
      <c r="F678" s="27" t="s">
        <v>2131</v>
      </c>
      <c r="G678" s="27">
        <v>22</v>
      </c>
      <c r="H678" s="27">
        <v>31</v>
      </c>
      <c r="I678" s="27">
        <v>17.5</v>
      </c>
      <c r="J678" s="27">
        <v>50</v>
      </c>
      <c r="K678" s="27">
        <v>16</v>
      </c>
      <c r="L678" s="27">
        <v>57</v>
      </c>
      <c r="M678" s="27" t="s">
        <v>2133</v>
      </c>
      <c r="N678" s="27" t="s">
        <v>2135</v>
      </c>
      <c r="AD678" s="1"/>
    </row>
    <row r="679" spans="4:30">
      <c r="D679" s="27"/>
      <c r="E679" s="27" t="s">
        <v>2132</v>
      </c>
      <c r="F679" s="27" t="s">
        <v>2132</v>
      </c>
      <c r="G679" s="27">
        <v>22</v>
      </c>
      <c r="H679" s="27">
        <v>23</v>
      </c>
      <c r="I679" s="27">
        <v>33.6</v>
      </c>
      <c r="J679" s="27">
        <v>52</v>
      </c>
      <c r="K679" s="27">
        <v>13</v>
      </c>
      <c r="L679" s="27">
        <v>44</v>
      </c>
      <c r="M679" s="27" t="s">
        <v>2134</v>
      </c>
      <c r="N679" s="27" t="s">
        <v>2136</v>
      </c>
      <c r="AD679" s="1"/>
    </row>
    <row r="680" spans="4:30">
      <c r="D680" s="21" t="s">
        <v>68</v>
      </c>
      <c r="E680" s="21" t="s">
        <v>699</v>
      </c>
      <c r="F680" s="21" t="s">
        <v>699</v>
      </c>
      <c r="G680" s="21" t="s">
        <v>102</v>
      </c>
      <c r="H680" s="21" t="s">
        <v>68</v>
      </c>
      <c r="I680" s="21" t="s">
        <v>68</v>
      </c>
      <c r="J680" s="21" t="s">
        <v>102</v>
      </c>
      <c r="K680" s="21" t="s">
        <v>824</v>
      </c>
      <c r="L680" s="21" t="s">
        <v>825</v>
      </c>
      <c r="M680" s="21" t="s">
        <v>1359</v>
      </c>
      <c r="N680" s="21" t="s">
        <v>824</v>
      </c>
      <c r="AD680" s="1"/>
    </row>
    <row r="681" spans="4:30">
      <c r="D681" s="27"/>
      <c r="E681" s="27" t="s">
        <v>520</v>
      </c>
      <c r="F681" s="27" t="s">
        <v>520</v>
      </c>
      <c r="G681" s="27">
        <v>16</v>
      </c>
      <c r="H681" s="27">
        <v>29</v>
      </c>
      <c r="I681" s="27">
        <v>24.4</v>
      </c>
      <c r="J681" s="27">
        <v>-26</v>
      </c>
      <c r="K681" s="27">
        <v>-25</v>
      </c>
      <c r="L681" s="27">
        <v>-55</v>
      </c>
      <c r="M681" s="27" t="s">
        <v>1373</v>
      </c>
      <c r="N681" s="56" t="s">
        <v>1374</v>
      </c>
      <c r="AD681" s="1"/>
    </row>
    <row r="682" spans="4:30">
      <c r="D682" s="27"/>
      <c r="E682" s="27" t="s">
        <v>521</v>
      </c>
      <c r="F682" s="27" t="s">
        <v>521</v>
      </c>
      <c r="G682" s="27">
        <v>16</v>
      </c>
      <c r="H682" s="27">
        <v>5</v>
      </c>
      <c r="I682" s="27">
        <v>26.2</v>
      </c>
      <c r="J682" s="27">
        <v>-19</v>
      </c>
      <c r="K682" s="27">
        <v>-48</v>
      </c>
      <c r="L682" s="27">
        <v>-19</v>
      </c>
      <c r="M682" s="27" t="s">
        <v>1360</v>
      </c>
      <c r="N682" s="56" t="s">
        <v>1375</v>
      </c>
      <c r="AD682" s="1"/>
    </row>
    <row r="683" spans="4:30">
      <c r="D683" s="27"/>
      <c r="E683" s="27" t="s">
        <v>522</v>
      </c>
      <c r="F683" s="27" t="s">
        <v>522</v>
      </c>
      <c r="G683" s="27">
        <v>16</v>
      </c>
      <c r="H683" s="27">
        <v>0</v>
      </c>
      <c r="I683" s="27">
        <v>20</v>
      </c>
      <c r="J683" s="27">
        <v>-22</v>
      </c>
      <c r="K683" s="27">
        <v>-37</v>
      </c>
      <c r="L683" s="27">
        <v>-17</v>
      </c>
      <c r="M683" s="27" t="s">
        <v>1361</v>
      </c>
      <c r="N683" s="56" t="s">
        <v>1376</v>
      </c>
      <c r="AD683" s="1"/>
    </row>
    <row r="684" spans="4:30">
      <c r="D684" s="27"/>
      <c r="E684" s="27" t="s">
        <v>523</v>
      </c>
      <c r="F684" s="27" t="s">
        <v>523</v>
      </c>
      <c r="G684" s="27">
        <v>16</v>
      </c>
      <c r="H684" s="27">
        <v>50</v>
      </c>
      <c r="I684" s="27">
        <v>9.8000000000000007</v>
      </c>
      <c r="J684" s="27">
        <v>-34</v>
      </c>
      <c r="K684" s="27">
        <v>-17</v>
      </c>
      <c r="L684" s="27">
        <v>-35</v>
      </c>
      <c r="M684" s="27" t="s">
        <v>1362</v>
      </c>
      <c r="N684" s="56" t="s">
        <v>1377</v>
      </c>
      <c r="AD684" s="1"/>
    </row>
    <row r="685" spans="4:30">
      <c r="D685" s="27"/>
      <c r="E685" s="27" t="s">
        <v>524</v>
      </c>
      <c r="F685" s="27" t="s">
        <v>524</v>
      </c>
      <c r="G685" s="27">
        <v>16</v>
      </c>
      <c r="H685" s="27">
        <v>54</v>
      </c>
      <c r="I685" s="27">
        <v>33</v>
      </c>
      <c r="J685" s="27">
        <v>-42</v>
      </c>
      <c r="K685" s="27">
        <v>-21</v>
      </c>
      <c r="L685" s="27">
        <v>-41</v>
      </c>
      <c r="M685" s="27" t="s">
        <v>1363</v>
      </c>
      <c r="N685" s="56" t="s">
        <v>1378</v>
      </c>
      <c r="AD685" s="1"/>
    </row>
    <row r="686" spans="4:30">
      <c r="D686" s="27"/>
      <c r="E686" s="27" t="s">
        <v>525</v>
      </c>
      <c r="F686" s="27" t="s">
        <v>525</v>
      </c>
      <c r="G686" s="27">
        <v>17</v>
      </c>
      <c r="H686" s="27">
        <v>12</v>
      </c>
      <c r="I686" s="27">
        <v>9.1999999999999993</v>
      </c>
      <c r="J686" s="27">
        <v>-43</v>
      </c>
      <c r="K686" s="27">
        <v>-14</v>
      </c>
      <c r="L686" s="27">
        <v>-21</v>
      </c>
      <c r="M686" s="27" t="s">
        <v>1364</v>
      </c>
      <c r="N686" s="56" t="s">
        <v>1379</v>
      </c>
      <c r="AD686" s="1"/>
    </row>
    <row r="687" spans="4:30">
      <c r="D687" s="27"/>
      <c r="E687" s="27" t="s">
        <v>526</v>
      </c>
      <c r="F687" s="27" t="s">
        <v>526</v>
      </c>
      <c r="G687" s="27">
        <v>17</v>
      </c>
      <c r="H687" s="27">
        <v>34</v>
      </c>
      <c r="I687" s="27">
        <v>19.2</v>
      </c>
      <c r="J687" s="27">
        <v>-42</v>
      </c>
      <c r="K687" s="27">
        <v>-59</v>
      </c>
      <c r="L687" s="27">
        <v>-52</v>
      </c>
      <c r="M687" s="27" t="s">
        <v>1365</v>
      </c>
      <c r="N687" s="56" t="s">
        <v>1380</v>
      </c>
      <c r="AD687" s="1"/>
    </row>
    <row r="688" spans="4:30">
      <c r="D688" s="27"/>
      <c r="E688" s="27" t="s">
        <v>527</v>
      </c>
      <c r="F688" s="27" t="s">
        <v>527</v>
      </c>
      <c r="G688" s="27">
        <v>17</v>
      </c>
      <c r="H688" s="27">
        <v>42</v>
      </c>
      <c r="I688" s="27">
        <v>29.3</v>
      </c>
      <c r="J688" s="27">
        <v>-39</v>
      </c>
      <c r="K688" s="27">
        <v>-1</v>
      </c>
      <c r="L688" s="27">
        <v>-48</v>
      </c>
      <c r="M688" s="27" t="s">
        <v>1366</v>
      </c>
      <c r="N688" s="56" t="s">
        <v>1381</v>
      </c>
      <c r="AD688" s="1"/>
    </row>
    <row r="689" spans="4:30">
      <c r="D689" s="27"/>
      <c r="E689" s="27" t="s">
        <v>528</v>
      </c>
      <c r="F689" s="27" t="s">
        <v>528</v>
      </c>
      <c r="G689" s="27">
        <v>17</v>
      </c>
      <c r="H689" s="27">
        <v>33</v>
      </c>
      <c r="I689" s="27">
        <v>36.6</v>
      </c>
      <c r="J689" s="27">
        <v>-37</v>
      </c>
      <c r="K689" s="27">
        <v>-6</v>
      </c>
      <c r="L689" s="27">
        <v>-14</v>
      </c>
      <c r="M689" s="27" t="s">
        <v>1367</v>
      </c>
      <c r="N689" s="56" t="s">
        <v>1382</v>
      </c>
      <c r="AD689" s="1"/>
    </row>
    <row r="690" spans="4:30">
      <c r="D690" s="27"/>
      <c r="E690" s="27" t="s">
        <v>529</v>
      </c>
      <c r="F690" s="27" t="s">
        <v>529</v>
      </c>
      <c r="G690" s="27">
        <v>16</v>
      </c>
      <c r="H690" s="27">
        <v>51</v>
      </c>
      <c r="I690" s="27">
        <v>52.2</v>
      </c>
      <c r="J690" s="27">
        <v>-38</v>
      </c>
      <c r="K690" s="27">
        <v>-2</v>
      </c>
      <c r="L690" s="27">
        <v>-51</v>
      </c>
      <c r="M690" s="27" t="s">
        <v>1368</v>
      </c>
      <c r="N690" s="56" t="s">
        <v>1383</v>
      </c>
      <c r="AD690" s="1"/>
    </row>
    <row r="691" spans="4:30">
      <c r="D691" s="27"/>
      <c r="E691" s="27" t="s">
        <v>2371</v>
      </c>
      <c r="F691" s="27" t="s">
        <v>2371</v>
      </c>
      <c r="G691" s="27">
        <v>16</v>
      </c>
      <c r="H691" s="27">
        <v>11</v>
      </c>
      <c r="I691" s="27">
        <v>59.7</v>
      </c>
      <c r="J691" s="27">
        <v>-19</v>
      </c>
      <c r="K691" s="27">
        <v>-27</v>
      </c>
      <c r="L691" s="27">
        <v>-38</v>
      </c>
      <c r="M691" s="27" t="s">
        <v>2372</v>
      </c>
      <c r="N691" s="56" t="s">
        <v>2373</v>
      </c>
      <c r="AD691" s="1"/>
    </row>
    <row r="692" spans="4:30">
      <c r="D692" s="27"/>
      <c r="E692" s="27" t="s">
        <v>530</v>
      </c>
      <c r="F692" s="27" t="s">
        <v>530</v>
      </c>
      <c r="G692" s="27">
        <v>15</v>
      </c>
      <c r="H692" s="27">
        <v>58</v>
      </c>
      <c r="I692" s="27">
        <v>51.1</v>
      </c>
      <c r="J692" s="27">
        <v>-26</v>
      </c>
      <c r="K692" s="27">
        <v>-6</v>
      </c>
      <c r="L692" s="27">
        <v>-51</v>
      </c>
      <c r="M692" s="27" t="s">
        <v>1369</v>
      </c>
      <c r="N692" s="56" t="s">
        <v>1384</v>
      </c>
      <c r="AD692" s="1"/>
    </row>
    <row r="693" spans="4:30">
      <c r="D693" s="27"/>
      <c r="E693" s="27" t="s">
        <v>533</v>
      </c>
      <c r="F693" s="27" t="s">
        <v>533</v>
      </c>
      <c r="G693" s="27">
        <v>16</v>
      </c>
      <c r="H693" s="27">
        <v>21</v>
      </c>
      <c r="I693" s="27">
        <v>11.3</v>
      </c>
      <c r="J693" s="27">
        <v>-25</v>
      </c>
      <c r="K693" s="27">
        <v>-35</v>
      </c>
      <c r="L693" s="27">
        <v>-34</v>
      </c>
      <c r="M693" s="27" t="s">
        <v>1370</v>
      </c>
      <c r="N693" s="56" t="s">
        <v>1385</v>
      </c>
      <c r="AD693" s="1"/>
    </row>
    <row r="694" spans="4:30">
      <c r="D694" s="27"/>
      <c r="E694" s="27" t="s">
        <v>531</v>
      </c>
      <c r="F694" s="27" t="s">
        <v>531</v>
      </c>
      <c r="G694" s="27">
        <v>16</v>
      </c>
      <c r="H694" s="27">
        <v>35</v>
      </c>
      <c r="I694" s="27">
        <v>53</v>
      </c>
      <c r="J694" s="27">
        <v>-28</v>
      </c>
      <c r="K694" s="27">
        <v>-12</v>
      </c>
      <c r="L694" s="27">
        <v>-58</v>
      </c>
      <c r="M694" s="27" t="s">
        <v>1371</v>
      </c>
      <c r="N694" s="56" t="s">
        <v>1386</v>
      </c>
      <c r="AD694" s="1"/>
    </row>
    <row r="695" spans="4:30">
      <c r="D695" s="27"/>
      <c r="E695" s="27" t="s">
        <v>555</v>
      </c>
      <c r="F695" s="27" t="s">
        <v>555</v>
      </c>
      <c r="G695" s="27">
        <v>17</v>
      </c>
      <c r="H695" s="27">
        <v>30</v>
      </c>
      <c r="I695" s="27">
        <v>45.8</v>
      </c>
      <c r="J695" s="27">
        <v>-37</v>
      </c>
      <c r="K695" s="27">
        <v>-17</v>
      </c>
      <c r="L695" s="27">
        <v>-45</v>
      </c>
      <c r="M695" s="27" t="s">
        <v>1372</v>
      </c>
      <c r="N695" s="56" t="s">
        <v>1387</v>
      </c>
      <c r="AD695" s="1"/>
    </row>
    <row r="696" spans="4:30">
      <c r="D696" s="21" t="s">
        <v>0</v>
      </c>
      <c r="E696" s="21" t="s">
        <v>700</v>
      </c>
      <c r="F696" s="21" t="s">
        <v>700</v>
      </c>
      <c r="G696" s="21" t="s">
        <v>102</v>
      </c>
      <c r="H696" s="21" t="s">
        <v>362</v>
      </c>
      <c r="I696" s="21" t="s">
        <v>363</v>
      </c>
      <c r="J696" s="21" t="s">
        <v>826</v>
      </c>
      <c r="K696" s="21" t="s">
        <v>827</v>
      </c>
      <c r="L696" s="21" t="s">
        <v>828</v>
      </c>
      <c r="M696" s="21" t="s">
        <v>1388</v>
      </c>
      <c r="N696" s="83" t="s">
        <v>1389</v>
      </c>
      <c r="AD696" s="1"/>
    </row>
    <row r="697" spans="4:30">
      <c r="D697" s="27"/>
      <c r="E697" s="27" t="s">
        <v>413</v>
      </c>
      <c r="F697" s="27" t="s">
        <v>413</v>
      </c>
      <c r="G697" s="27">
        <v>15</v>
      </c>
      <c r="H697" s="27">
        <v>34</v>
      </c>
      <c r="I697" s="27">
        <v>41.3</v>
      </c>
      <c r="J697" s="27">
        <v>26</v>
      </c>
      <c r="K697" s="27">
        <v>42</v>
      </c>
      <c r="L697" s="27">
        <v>53</v>
      </c>
      <c r="M697" s="27" t="s">
        <v>1390</v>
      </c>
      <c r="N697" s="56" t="s">
        <v>1391</v>
      </c>
      <c r="AD697" s="1"/>
    </row>
    <row r="698" spans="4:30">
      <c r="D698" s="21" t="s">
        <v>69</v>
      </c>
      <c r="E698" s="21" t="s">
        <v>701</v>
      </c>
      <c r="F698" s="21" t="s">
        <v>701</v>
      </c>
      <c r="G698" s="21" t="s">
        <v>102</v>
      </c>
      <c r="H698" s="21" t="s">
        <v>350</v>
      </c>
      <c r="I698" s="21" t="s">
        <v>363</v>
      </c>
      <c r="J698" s="21" t="s">
        <v>1621</v>
      </c>
      <c r="K698" s="21" t="s">
        <v>829</v>
      </c>
      <c r="L698" s="21" t="s">
        <v>830</v>
      </c>
      <c r="M698" s="21" t="s">
        <v>1392</v>
      </c>
      <c r="N698" s="83" t="s">
        <v>1393</v>
      </c>
      <c r="AD698" s="1"/>
    </row>
    <row r="699" spans="4:30">
      <c r="D699" s="27"/>
      <c r="E699" s="27" t="s">
        <v>552</v>
      </c>
      <c r="F699" s="27" t="s">
        <v>552</v>
      </c>
      <c r="G699" s="27">
        <v>19</v>
      </c>
      <c r="H699" s="27">
        <v>9</v>
      </c>
      <c r="I699" s="27">
        <v>28.3</v>
      </c>
      <c r="J699" s="27">
        <v>-37</v>
      </c>
      <c r="K699" s="27">
        <v>-54</v>
      </c>
      <c r="L699" s="27">
        <v>-16</v>
      </c>
      <c r="M699" s="27" t="s">
        <v>1394</v>
      </c>
      <c r="N699" s="56" t="s">
        <v>1397</v>
      </c>
      <c r="AD699" s="1"/>
    </row>
    <row r="700" spans="4:30">
      <c r="D700" s="27"/>
      <c r="E700" s="27" t="s">
        <v>553</v>
      </c>
      <c r="F700" s="27" t="s">
        <v>553</v>
      </c>
      <c r="G700" s="27">
        <v>19</v>
      </c>
      <c r="H700" s="27">
        <v>10</v>
      </c>
      <c r="I700" s="27">
        <v>1.7</v>
      </c>
      <c r="J700" s="27">
        <v>-39</v>
      </c>
      <c r="K700" s="27">
        <v>-20</v>
      </c>
      <c r="L700" s="27">
        <v>-27</v>
      </c>
      <c r="M700" s="27" t="s">
        <v>1395</v>
      </c>
      <c r="N700" s="56" t="s">
        <v>1398</v>
      </c>
      <c r="AD700" s="1"/>
    </row>
    <row r="701" spans="4:30">
      <c r="D701" s="27"/>
      <c r="E701" s="27" t="s">
        <v>554</v>
      </c>
      <c r="F701" s="27" t="s">
        <v>554</v>
      </c>
      <c r="G701" s="27">
        <v>19</v>
      </c>
      <c r="H701" s="27">
        <v>6</v>
      </c>
      <c r="I701" s="27">
        <v>25.1</v>
      </c>
      <c r="J701" s="27">
        <v>-37</v>
      </c>
      <c r="K701" s="27">
        <v>-3</v>
      </c>
      <c r="L701" s="27">
        <v>-48</v>
      </c>
      <c r="M701" s="27" t="s">
        <v>1396</v>
      </c>
      <c r="N701" s="56" t="s">
        <v>1399</v>
      </c>
      <c r="AD701" s="1"/>
    </row>
    <row r="702" spans="4:30">
      <c r="D702" s="21" t="s">
        <v>70</v>
      </c>
      <c r="E702" s="21" t="s">
        <v>702</v>
      </c>
      <c r="F702" s="21" t="s">
        <v>702</v>
      </c>
      <c r="G702" s="21" t="s">
        <v>102</v>
      </c>
      <c r="H702" s="21" t="s">
        <v>70</v>
      </c>
      <c r="I702" s="21" t="s">
        <v>70</v>
      </c>
      <c r="J702" s="21" t="s">
        <v>102</v>
      </c>
      <c r="K702" s="21" t="s">
        <v>831</v>
      </c>
      <c r="L702" s="21" t="s">
        <v>832</v>
      </c>
      <c r="M702" s="21" t="s">
        <v>1400</v>
      </c>
      <c r="N702" s="21" t="s">
        <v>831</v>
      </c>
      <c r="AD702" s="1"/>
    </row>
    <row r="703" spans="4:30">
      <c r="D703" s="27"/>
      <c r="E703" s="27" t="s">
        <v>2279</v>
      </c>
      <c r="F703" s="27" t="s">
        <v>2279</v>
      </c>
      <c r="G703" s="27">
        <v>4</v>
      </c>
      <c r="H703" s="27">
        <v>35</v>
      </c>
      <c r="I703" s="27">
        <v>55.2</v>
      </c>
      <c r="J703" s="27">
        <v>16</v>
      </c>
      <c r="K703" s="27">
        <v>30</v>
      </c>
      <c r="L703" s="27">
        <v>33</v>
      </c>
      <c r="M703" s="27" t="s">
        <v>2282</v>
      </c>
      <c r="N703" s="27" t="s">
        <v>2283</v>
      </c>
      <c r="AD703" s="1"/>
    </row>
    <row r="704" spans="4:30">
      <c r="D704" s="27"/>
      <c r="E704" s="27" t="s">
        <v>2280</v>
      </c>
      <c r="F704" s="27" t="s">
        <v>2280</v>
      </c>
      <c r="G704" s="27">
        <v>5</v>
      </c>
      <c r="H704" s="27">
        <v>26</v>
      </c>
      <c r="I704" s="27">
        <v>17.5</v>
      </c>
      <c r="J704" s="27">
        <v>28</v>
      </c>
      <c r="K704" s="27">
        <v>38</v>
      </c>
      <c r="L704" s="27">
        <v>27</v>
      </c>
      <c r="M704" s="27" t="s">
        <v>2284</v>
      </c>
      <c r="N704" s="27" t="s">
        <v>2286</v>
      </c>
      <c r="AD704" s="1"/>
    </row>
    <row r="705" spans="4:30">
      <c r="D705" s="27"/>
      <c r="E705" s="27" t="s">
        <v>2281</v>
      </c>
      <c r="F705" s="27" t="s">
        <v>2281</v>
      </c>
      <c r="G705" s="27">
        <v>5</v>
      </c>
      <c r="H705" s="27">
        <v>37</v>
      </c>
      <c r="I705" s="27">
        <v>38.700000000000003</v>
      </c>
      <c r="J705" s="27">
        <v>21</v>
      </c>
      <c r="K705" s="27">
        <v>8</v>
      </c>
      <c r="L705" s="27">
        <v>33</v>
      </c>
      <c r="M705" s="27" t="s">
        <v>2285</v>
      </c>
      <c r="N705" s="27" t="s">
        <v>2287</v>
      </c>
      <c r="AD705" s="1"/>
    </row>
    <row r="706" spans="4:30">
      <c r="D706" s="27"/>
      <c r="E706" s="27" t="s">
        <v>2289</v>
      </c>
      <c r="F706" s="27" t="s">
        <v>2289</v>
      </c>
      <c r="G706" s="27">
        <v>4</v>
      </c>
      <c r="H706" s="27">
        <v>0</v>
      </c>
      <c r="I706" s="27">
        <v>40.799999999999997</v>
      </c>
      <c r="J706" s="27">
        <v>12</v>
      </c>
      <c r="K706" s="27">
        <v>29</v>
      </c>
      <c r="L706" s="27">
        <v>25</v>
      </c>
      <c r="M706" s="27" t="s">
        <v>2290</v>
      </c>
      <c r="N706" s="27" t="s">
        <v>2291</v>
      </c>
      <c r="AD706" s="1"/>
    </row>
    <row r="707" spans="4:30">
      <c r="D707" s="21" t="s">
        <v>71</v>
      </c>
      <c r="E707" s="21" t="s">
        <v>703</v>
      </c>
      <c r="F707" s="21" t="s">
        <v>703</v>
      </c>
      <c r="G707" s="21" t="s">
        <v>102</v>
      </c>
      <c r="H707" s="21" t="s">
        <v>71</v>
      </c>
      <c r="I707" s="21" t="s">
        <v>71</v>
      </c>
      <c r="J707" s="21" t="s">
        <v>102</v>
      </c>
      <c r="K707" s="21" t="s">
        <v>833</v>
      </c>
      <c r="L707" s="21" t="s">
        <v>834</v>
      </c>
      <c r="M707" s="21" t="s">
        <v>1401</v>
      </c>
      <c r="N707" s="21" t="s">
        <v>833</v>
      </c>
      <c r="AD707" s="1"/>
    </row>
    <row r="708" spans="4:30">
      <c r="D708" s="27"/>
      <c r="E708" s="27" t="s">
        <v>538</v>
      </c>
      <c r="F708" s="27" t="s">
        <v>538</v>
      </c>
      <c r="G708" s="27">
        <v>19</v>
      </c>
      <c r="H708" s="27">
        <v>23</v>
      </c>
      <c r="I708" s="27">
        <v>53.2</v>
      </c>
      <c r="J708" s="27">
        <v>-40</v>
      </c>
      <c r="K708" s="27">
        <v>-36</v>
      </c>
      <c r="L708" s="27">
        <v>-58</v>
      </c>
      <c r="M708" s="27" t="s">
        <v>1402</v>
      </c>
      <c r="N708" s="56" t="s">
        <v>1415</v>
      </c>
      <c r="AD708" s="1"/>
    </row>
    <row r="709" spans="4:30">
      <c r="D709" s="27"/>
      <c r="E709" s="27" t="s">
        <v>539</v>
      </c>
      <c r="F709" s="27" t="s">
        <v>539</v>
      </c>
      <c r="G709" s="27">
        <v>18</v>
      </c>
      <c r="H709" s="27">
        <v>5</v>
      </c>
      <c r="I709" s="27">
        <v>45.5</v>
      </c>
      <c r="J709" s="27">
        <v>-30</v>
      </c>
      <c r="K709" s="27">
        <v>-25</v>
      </c>
      <c r="L709" s="27">
        <v>-27</v>
      </c>
      <c r="M709" s="27" t="s">
        <v>1403</v>
      </c>
      <c r="N709" s="56" t="s">
        <v>1416</v>
      </c>
      <c r="AD709" s="1"/>
    </row>
    <row r="710" spans="4:30">
      <c r="D710" s="27"/>
      <c r="E710" s="27" t="s">
        <v>540</v>
      </c>
      <c r="F710" s="27" t="s">
        <v>540</v>
      </c>
      <c r="G710" s="27">
        <v>18</v>
      </c>
      <c r="H710" s="27">
        <v>20</v>
      </c>
      <c r="I710" s="27">
        <v>59.7</v>
      </c>
      <c r="J710" s="27">
        <v>-29</v>
      </c>
      <c r="K710" s="27">
        <v>-49</v>
      </c>
      <c r="L710" s="27">
        <v>-41</v>
      </c>
      <c r="M710" s="27" t="s">
        <v>1404</v>
      </c>
      <c r="N710" s="56" t="s">
        <v>1417</v>
      </c>
      <c r="AD710" s="1"/>
    </row>
    <row r="711" spans="4:30">
      <c r="D711" s="27"/>
      <c r="E711" s="27" t="s">
        <v>541</v>
      </c>
      <c r="F711" s="27" t="s">
        <v>541</v>
      </c>
      <c r="G711" s="27">
        <v>18</v>
      </c>
      <c r="H711" s="27">
        <v>24</v>
      </c>
      <c r="I711" s="27">
        <v>10.4</v>
      </c>
      <c r="J711" s="27">
        <v>-34</v>
      </c>
      <c r="K711" s="27">
        <v>-23</v>
      </c>
      <c r="L711" s="27">
        <v>-5</v>
      </c>
      <c r="M711" s="27" t="s">
        <v>1405</v>
      </c>
      <c r="N711" s="56" t="s">
        <v>1418</v>
      </c>
      <c r="AD711" s="1"/>
    </row>
    <row r="712" spans="4:30">
      <c r="D712" s="27"/>
      <c r="E712" s="27" t="s">
        <v>542</v>
      </c>
      <c r="F712" s="27" t="s">
        <v>542</v>
      </c>
      <c r="G712" s="27">
        <v>19</v>
      </c>
      <c r="H712" s="27">
        <v>2</v>
      </c>
      <c r="I712" s="27">
        <v>36.700000000000003</v>
      </c>
      <c r="J712" s="27">
        <v>-29</v>
      </c>
      <c r="K712" s="27">
        <v>-52</v>
      </c>
      <c r="L712" s="27">
        <v>-49</v>
      </c>
      <c r="M712" s="27" t="s">
        <v>1406</v>
      </c>
      <c r="N712" s="56" t="s">
        <v>1419</v>
      </c>
      <c r="AD712" s="1"/>
    </row>
    <row r="713" spans="4:30">
      <c r="D713" s="27"/>
      <c r="E713" s="27" t="s">
        <v>556</v>
      </c>
      <c r="F713" s="27" t="s">
        <v>556</v>
      </c>
      <c r="G713" s="27">
        <v>18</v>
      </c>
      <c r="H713" s="27">
        <v>17</v>
      </c>
      <c r="I713" s="27">
        <v>37.6</v>
      </c>
      <c r="J713" s="27">
        <v>-36</v>
      </c>
      <c r="K713" s="27">
        <v>-45</v>
      </c>
      <c r="L713" s="27">
        <v>-42</v>
      </c>
      <c r="M713" s="27" t="s">
        <v>1407</v>
      </c>
      <c r="N713" s="56" t="s">
        <v>1420</v>
      </c>
      <c r="AD713" s="1"/>
    </row>
    <row r="714" spans="4:30">
      <c r="D714" s="27"/>
      <c r="E714" s="27" t="s">
        <v>537</v>
      </c>
      <c r="F714" s="27" t="s">
        <v>537</v>
      </c>
      <c r="G714" s="27">
        <v>18</v>
      </c>
      <c r="H714" s="27">
        <v>27</v>
      </c>
      <c r="I714" s="27">
        <v>55.2</v>
      </c>
      <c r="J714" s="27">
        <v>-25</v>
      </c>
      <c r="K714" s="27">
        <v>-25</v>
      </c>
      <c r="L714" s="27">
        <v>-18</v>
      </c>
      <c r="M714" s="27" t="s">
        <v>1408</v>
      </c>
      <c r="N714" s="56" t="s">
        <v>1421</v>
      </c>
      <c r="AD714" s="1"/>
    </row>
    <row r="715" spans="4:30">
      <c r="D715" s="27"/>
      <c r="E715" s="27" t="s">
        <v>548</v>
      </c>
      <c r="F715" s="27" t="s">
        <v>548</v>
      </c>
      <c r="G715" s="27">
        <v>18</v>
      </c>
      <c r="H715" s="27">
        <v>57</v>
      </c>
      <c r="I715" s="27">
        <v>43.8</v>
      </c>
      <c r="J715" s="27">
        <v>-21</v>
      </c>
      <c r="K715" s="27">
        <v>-6</v>
      </c>
      <c r="L715" s="27">
        <v>-24</v>
      </c>
      <c r="M715" s="27" t="s">
        <v>1409</v>
      </c>
      <c r="N715" s="56" t="s">
        <v>1422</v>
      </c>
      <c r="AD715" s="1"/>
    </row>
    <row r="716" spans="4:30">
      <c r="D716" s="27"/>
      <c r="E716" s="27" t="s">
        <v>543</v>
      </c>
      <c r="F716" s="27" t="s">
        <v>543</v>
      </c>
      <c r="G716" s="27">
        <v>19</v>
      </c>
      <c r="H716" s="27">
        <v>4</v>
      </c>
      <c r="I716" s="27">
        <v>41</v>
      </c>
      <c r="J716" s="27">
        <v>-21</v>
      </c>
      <c r="K716" s="27">
        <v>-44</v>
      </c>
      <c r="L716" s="27">
        <v>-30</v>
      </c>
      <c r="M716" s="27" t="s">
        <v>1410</v>
      </c>
      <c r="N716" s="56" t="s">
        <v>1423</v>
      </c>
      <c r="AD716" s="1"/>
    </row>
    <row r="717" spans="4:30">
      <c r="D717" s="27"/>
      <c r="E717" s="27" t="s">
        <v>544</v>
      </c>
      <c r="F717" s="27" t="s">
        <v>544</v>
      </c>
      <c r="G717" s="27">
        <v>19</v>
      </c>
      <c r="H717" s="27">
        <v>9</v>
      </c>
      <c r="I717" s="27">
        <v>45.8</v>
      </c>
      <c r="J717" s="27">
        <v>-21</v>
      </c>
      <c r="K717" s="27">
        <v>-1</v>
      </c>
      <c r="L717" s="27">
        <v>-25</v>
      </c>
      <c r="M717" s="27" t="s">
        <v>1411</v>
      </c>
      <c r="N717" s="56" t="s">
        <v>1424</v>
      </c>
      <c r="AD717" s="1"/>
    </row>
    <row r="718" spans="4:30">
      <c r="D718" s="27"/>
      <c r="E718" s="27" t="s">
        <v>545</v>
      </c>
      <c r="F718" s="27" t="s">
        <v>545</v>
      </c>
      <c r="G718" s="27">
        <v>18</v>
      </c>
      <c r="H718" s="27">
        <v>55</v>
      </c>
      <c r="I718" s="27">
        <v>15.9</v>
      </c>
      <c r="J718" s="27">
        <v>-26</v>
      </c>
      <c r="K718" s="27">
        <v>-17</v>
      </c>
      <c r="L718" s="27">
        <v>-48</v>
      </c>
      <c r="M718" s="27" t="s">
        <v>1412</v>
      </c>
      <c r="N718" s="56" t="s">
        <v>1425</v>
      </c>
      <c r="AD718" s="1"/>
    </row>
    <row r="719" spans="4:30">
      <c r="D719" s="27"/>
      <c r="E719" s="27" t="s">
        <v>546</v>
      </c>
      <c r="F719" s="27" t="s">
        <v>546</v>
      </c>
      <c r="G719" s="27">
        <v>19</v>
      </c>
      <c r="H719" s="27">
        <v>6</v>
      </c>
      <c r="I719" s="27">
        <v>56.4</v>
      </c>
      <c r="J719" s="27">
        <v>-27</v>
      </c>
      <c r="K719" s="27">
        <v>-40</v>
      </c>
      <c r="L719" s="27">
        <v>-14</v>
      </c>
      <c r="M719" s="27" t="s">
        <v>1413</v>
      </c>
      <c r="N719" s="56" t="s">
        <v>1426</v>
      </c>
      <c r="AD719" s="1"/>
    </row>
    <row r="720" spans="4:30">
      <c r="D720" s="27"/>
      <c r="E720" s="27" t="s">
        <v>547</v>
      </c>
      <c r="F720" s="27" t="s">
        <v>547</v>
      </c>
      <c r="G720" s="27">
        <v>18</v>
      </c>
      <c r="H720" s="27">
        <v>45</v>
      </c>
      <c r="I720" s="27">
        <v>39.4</v>
      </c>
      <c r="J720" s="27">
        <v>-26</v>
      </c>
      <c r="K720" s="27">
        <v>-59</v>
      </c>
      <c r="L720" s="27">
        <v>-27</v>
      </c>
      <c r="M720" s="27" t="s">
        <v>1414</v>
      </c>
      <c r="N720" s="56" t="s">
        <v>1427</v>
      </c>
      <c r="AD720" s="1"/>
    </row>
    <row r="721" spans="4:30">
      <c r="D721" s="21" t="s">
        <v>72</v>
      </c>
      <c r="E721" s="21" t="s">
        <v>704</v>
      </c>
      <c r="F721" s="21" t="s">
        <v>704</v>
      </c>
      <c r="G721" s="21" t="s">
        <v>102</v>
      </c>
      <c r="H721" s="21" t="s">
        <v>72</v>
      </c>
      <c r="I721" s="21" t="s">
        <v>72</v>
      </c>
      <c r="J721" s="21" t="s">
        <v>102</v>
      </c>
      <c r="K721" s="21" t="s">
        <v>835</v>
      </c>
      <c r="L721" s="21" t="s">
        <v>836</v>
      </c>
      <c r="M721" s="21" t="s">
        <v>1928</v>
      </c>
      <c r="N721" s="21" t="s">
        <v>835</v>
      </c>
      <c r="AD721" s="1"/>
    </row>
    <row r="722" spans="4:30">
      <c r="D722" s="27"/>
      <c r="E722" s="27" t="s">
        <v>1924</v>
      </c>
      <c r="F722" s="27" t="s">
        <v>1924</v>
      </c>
      <c r="G722" s="27">
        <v>1</v>
      </c>
      <c r="H722" s="27">
        <v>53</v>
      </c>
      <c r="I722" s="27">
        <v>4.9000000000000004</v>
      </c>
      <c r="J722" s="27">
        <v>29</v>
      </c>
      <c r="K722" s="27">
        <v>34</v>
      </c>
      <c r="L722" s="27">
        <v>44</v>
      </c>
      <c r="M722" s="27" t="s">
        <v>1929</v>
      </c>
      <c r="N722" s="27" t="s">
        <v>1930</v>
      </c>
      <c r="AD722" s="1"/>
    </row>
    <row r="723" spans="4:30">
      <c r="D723" s="27"/>
      <c r="E723" s="27" t="s">
        <v>1926</v>
      </c>
      <c r="F723" s="27" t="s">
        <v>1926</v>
      </c>
      <c r="G723" s="27">
        <v>2</v>
      </c>
      <c r="H723" s="27">
        <v>9</v>
      </c>
      <c r="I723" s="27">
        <v>32.6</v>
      </c>
      <c r="J723" s="27">
        <v>34</v>
      </c>
      <c r="K723" s="27">
        <v>59</v>
      </c>
      <c r="L723" s="27">
        <v>14</v>
      </c>
      <c r="M723" s="27" t="s">
        <v>1932</v>
      </c>
      <c r="N723" s="27" t="s">
        <v>1931</v>
      </c>
      <c r="AD723" s="1"/>
    </row>
    <row r="724" spans="4:30">
      <c r="D724" s="27"/>
      <c r="E724" s="27" t="s">
        <v>1927</v>
      </c>
      <c r="F724" s="27" t="s">
        <v>1927</v>
      </c>
      <c r="G724" s="27">
        <v>2</v>
      </c>
      <c r="H724" s="27">
        <v>17</v>
      </c>
      <c r="I724" s="27">
        <v>18.899999999999999</v>
      </c>
      <c r="J724" s="27">
        <v>33</v>
      </c>
      <c r="K724" s="27">
        <v>50</v>
      </c>
      <c r="L724" s="27">
        <v>50</v>
      </c>
      <c r="M724" s="27" t="s">
        <v>1933</v>
      </c>
      <c r="N724" s="27" t="s">
        <v>1934</v>
      </c>
      <c r="AD724" s="1"/>
    </row>
    <row r="725" spans="4:30">
      <c r="D725" s="21" t="s">
        <v>73</v>
      </c>
      <c r="E725" s="21" t="s">
        <v>705</v>
      </c>
      <c r="F725" s="21" t="s">
        <v>705</v>
      </c>
      <c r="G725" s="21" t="s">
        <v>102</v>
      </c>
      <c r="H725" s="21" t="s">
        <v>73</v>
      </c>
      <c r="I725" s="21" t="s">
        <v>73</v>
      </c>
      <c r="J725" s="21" t="s">
        <v>102</v>
      </c>
      <c r="K725" s="21" t="s">
        <v>837</v>
      </c>
      <c r="L725" s="21" t="s">
        <v>838</v>
      </c>
      <c r="M725" s="21" t="s">
        <v>1428</v>
      </c>
      <c r="N725" s="21" t="s">
        <v>837</v>
      </c>
      <c r="AD725" s="1"/>
    </row>
    <row r="726" spans="4:30">
      <c r="D726" s="21" t="s">
        <v>74</v>
      </c>
      <c r="E726" s="21" t="s">
        <v>706</v>
      </c>
      <c r="F726" s="21" t="s">
        <v>706</v>
      </c>
      <c r="G726" s="21" t="s">
        <v>102</v>
      </c>
      <c r="H726" s="21" t="s">
        <v>74</v>
      </c>
      <c r="I726" s="21" t="s">
        <v>74</v>
      </c>
      <c r="J726" s="21" t="s">
        <v>102</v>
      </c>
      <c r="K726" s="21" t="s">
        <v>839</v>
      </c>
      <c r="L726" s="21" t="s">
        <v>840</v>
      </c>
      <c r="M726" s="21" t="s">
        <v>1429</v>
      </c>
      <c r="N726" s="21" t="s">
        <v>839</v>
      </c>
      <c r="AD726" s="1"/>
    </row>
    <row r="727" spans="4:30">
      <c r="D727" s="27"/>
      <c r="E727" s="27" t="s">
        <v>624</v>
      </c>
      <c r="F727" s="27" t="s">
        <v>624</v>
      </c>
      <c r="G727" s="27">
        <v>22</v>
      </c>
      <c r="H727" s="27">
        <v>5</v>
      </c>
      <c r="I727" s="27">
        <v>47</v>
      </c>
      <c r="J727" s="27">
        <v>0</v>
      </c>
      <c r="K727" s="27">
        <v>-19</v>
      </c>
      <c r="L727" s="27">
        <v>-11</v>
      </c>
      <c r="M727" s="27" t="s">
        <v>1430</v>
      </c>
      <c r="N727" s="56" t="s">
        <v>1439</v>
      </c>
      <c r="AD727" s="1"/>
    </row>
    <row r="728" spans="4:30">
      <c r="D728" s="27"/>
      <c r="E728" s="27" t="s">
        <v>625</v>
      </c>
      <c r="F728" s="27" t="s">
        <v>625</v>
      </c>
      <c r="G728" s="27">
        <v>21</v>
      </c>
      <c r="H728" s="27">
        <v>31</v>
      </c>
      <c r="I728" s="27">
        <v>33.5</v>
      </c>
      <c r="J728" s="27">
        <v>-5</v>
      </c>
      <c r="K728" s="27">
        <v>-34</v>
      </c>
      <c r="L728" s="27">
        <v>-16</v>
      </c>
      <c r="M728" s="27" t="s">
        <v>1431</v>
      </c>
      <c r="N728" s="56" t="s">
        <v>1440</v>
      </c>
      <c r="AD728" s="1"/>
    </row>
    <row r="729" spans="4:30">
      <c r="D729" s="27"/>
      <c r="E729" s="27" t="s">
        <v>626</v>
      </c>
      <c r="F729" s="27" t="s">
        <v>626</v>
      </c>
      <c r="G729" s="27">
        <v>22</v>
      </c>
      <c r="H729" s="27">
        <v>21</v>
      </c>
      <c r="I729" s="27">
        <v>39.4</v>
      </c>
      <c r="J729" s="27">
        <v>-1</v>
      </c>
      <c r="K729" s="27">
        <v>-23</v>
      </c>
      <c r="L729" s="27">
        <v>-14</v>
      </c>
      <c r="M729" s="27" t="s">
        <v>1432</v>
      </c>
      <c r="N729" s="56" t="s">
        <v>1441</v>
      </c>
      <c r="AD729" s="1"/>
    </row>
    <row r="730" spans="4:30">
      <c r="D730" s="27"/>
      <c r="E730" s="27" t="s">
        <v>627</v>
      </c>
      <c r="F730" s="27" t="s">
        <v>627</v>
      </c>
      <c r="G730" s="27">
        <v>22</v>
      </c>
      <c r="H730" s="27">
        <v>54</v>
      </c>
      <c r="I730" s="27">
        <v>39</v>
      </c>
      <c r="J730" s="27">
        <v>-15</v>
      </c>
      <c r="K730" s="27">
        <v>-49</v>
      </c>
      <c r="L730" s="27">
        <v>-15</v>
      </c>
      <c r="M730" s="27" t="s">
        <v>1433</v>
      </c>
      <c r="N730" s="56" t="s">
        <v>1442</v>
      </c>
      <c r="AD730" s="1"/>
    </row>
    <row r="731" spans="4:30">
      <c r="D731" s="27"/>
      <c r="E731" s="27" t="s">
        <v>628</v>
      </c>
      <c r="F731" s="27" t="s">
        <v>628</v>
      </c>
      <c r="G731" s="27">
        <v>20</v>
      </c>
      <c r="H731" s="27">
        <v>47</v>
      </c>
      <c r="I731" s="27">
        <v>40.6</v>
      </c>
      <c r="J731" s="27">
        <v>-9</v>
      </c>
      <c r="K731" s="27">
        <v>-29</v>
      </c>
      <c r="L731" s="27">
        <v>-45</v>
      </c>
      <c r="M731" s="27" t="s">
        <v>1434</v>
      </c>
      <c r="N731" s="56" t="s">
        <v>1443</v>
      </c>
      <c r="AD731" s="1"/>
    </row>
    <row r="732" spans="4:30">
      <c r="D732" s="27"/>
      <c r="E732" s="27" t="s">
        <v>629</v>
      </c>
      <c r="F732" s="27" t="s">
        <v>629</v>
      </c>
      <c r="G732" s="27">
        <v>22</v>
      </c>
      <c r="H732" s="27">
        <v>28</v>
      </c>
      <c r="I732" s="27">
        <v>50.1</v>
      </c>
      <c r="J732" s="27">
        <v>0</v>
      </c>
      <c r="K732" s="27">
        <v>-1</v>
      </c>
      <c r="L732" s="27">
        <v>-12</v>
      </c>
      <c r="M732" s="27" t="s">
        <v>1435</v>
      </c>
      <c r="N732" s="56" t="s">
        <v>1444</v>
      </c>
      <c r="AD732" s="1"/>
    </row>
    <row r="733" spans="4:30">
      <c r="D733" s="27"/>
      <c r="E733" s="27" t="s">
        <v>630</v>
      </c>
      <c r="F733" s="27" t="s">
        <v>630</v>
      </c>
      <c r="G733" s="27">
        <v>22</v>
      </c>
      <c r="H733" s="27">
        <v>35</v>
      </c>
      <c r="I733" s="27">
        <v>21.4</v>
      </c>
      <c r="J733" s="27">
        <v>0</v>
      </c>
      <c r="K733" s="27">
        <v>-7</v>
      </c>
      <c r="L733" s="27">
        <v>-3</v>
      </c>
      <c r="M733" s="27" t="s">
        <v>1436</v>
      </c>
      <c r="N733" s="56" t="s">
        <v>1445</v>
      </c>
      <c r="AD733" s="1"/>
    </row>
    <row r="734" spans="4:30">
      <c r="D734" s="27"/>
      <c r="E734" s="27" t="s">
        <v>631</v>
      </c>
      <c r="F734" s="27" t="s">
        <v>631</v>
      </c>
      <c r="G734" s="27">
        <v>22</v>
      </c>
      <c r="H734" s="27">
        <v>16</v>
      </c>
      <c r="I734" s="27">
        <v>50</v>
      </c>
      <c r="J734" s="27">
        <v>-7</v>
      </c>
      <c r="K734" s="27">
        <v>-47</v>
      </c>
      <c r="L734" s="27">
        <v>0</v>
      </c>
      <c r="M734" s="27" t="s">
        <v>1437</v>
      </c>
      <c r="N734" s="56" t="s">
        <v>1446</v>
      </c>
      <c r="AD734" s="1"/>
    </row>
    <row r="735" spans="4:30">
      <c r="D735" s="27"/>
      <c r="E735" s="27" t="s">
        <v>632</v>
      </c>
      <c r="F735" s="27" t="s">
        <v>632</v>
      </c>
      <c r="G735" s="27">
        <v>22</v>
      </c>
      <c r="H735" s="27">
        <v>52</v>
      </c>
      <c r="I735" s="27">
        <v>36.9</v>
      </c>
      <c r="J735" s="27">
        <v>-7</v>
      </c>
      <c r="K735" s="27">
        <v>-34</v>
      </c>
      <c r="L735" s="27">
        <v>-47</v>
      </c>
      <c r="M735" s="27" t="s">
        <v>1438</v>
      </c>
      <c r="N735" s="56" t="s">
        <v>1447</v>
      </c>
      <c r="AD735" s="1"/>
    </row>
    <row r="736" spans="4:30">
      <c r="D736" s="27"/>
      <c r="E736" s="27" t="s">
        <v>633</v>
      </c>
      <c r="F736" s="27" t="s">
        <v>633</v>
      </c>
      <c r="G736" s="27">
        <v>22</v>
      </c>
      <c r="H736" s="27">
        <v>25</v>
      </c>
      <c r="I736" s="27">
        <v>16.600000000000001</v>
      </c>
      <c r="J736" s="27">
        <v>1</v>
      </c>
      <c r="K736" s="27">
        <v>22</v>
      </c>
      <c r="L736" s="27">
        <v>38</v>
      </c>
      <c r="M736" s="27" t="s">
        <v>1448</v>
      </c>
      <c r="N736" s="56" t="s">
        <v>1449</v>
      </c>
      <c r="AD736" s="1"/>
    </row>
    <row r="737" spans="4:30">
      <c r="D737" s="27"/>
      <c r="E737" s="27" t="s">
        <v>1743</v>
      </c>
      <c r="F737" s="27" t="s">
        <v>1743</v>
      </c>
      <c r="G737" s="27">
        <v>23</v>
      </c>
      <c r="H737" s="27">
        <v>14</v>
      </c>
      <c r="I737" s="27">
        <v>19.399999999999999</v>
      </c>
      <c r="J737" s="27">
        <v>-6</v>
      </c>
      <c r="K737" s="27">
        <v>-2</v>
      </c>
      <c r="L737" s="27">
        <v>-56</v>
      </c>
      <c r="M737" s="27" t="s">
        <v>1747</v>
      </c>
      <c r="N737" s="56" t="s">
        <v>1748</v>
      </c>
      <c r="AD737" s="1"/>
    </row>
    <row r="738" spans="4:30">
      <c r="D738" s="27"/>
      <c r="E738" s="27" t="s">
        <v>1744</v>
      </c>
      <c r="F738" s="27" t="s">
        <v>1744</v>
      </c>
      <c r="G738" s="27">
        <v>23</v>
      </c>
      <c r="H738" s="27">
        <v>15</v>
      </c>
      <c r="I738" s="27">
        <v>53.5</v>
      </c>
      <c r="J738" s="27">
        <v>-9</v>
      </c>
      <c r="K738" s="27">
        <v>-5</v>
      </c>
      <c r="L738" s="27">
        <v>-16</v>
      </c>
      <c r="M738" s="27" t="s">
        <v>1750</v>
      </c>
      <c r="N738" s="56" t="s">
        <v>1749</v>
      </c>
      <c r="AD738" s="1"/>
    </row>
    <row r="739" spans="4:30">
      <c r="D739" s="27"/>
      <c r="E739" s="27" t="s">
        <v>1745</v>
      </c>
      <c r="F739" s="27" t="s">
        <v>1745</v>
      </c>
      <c r="G739" s="27">
        <v>23</v>
      </c>
      <c r="H739" s="27">
        <v>17</v>
      </c>
      <c r="I739" s="27">
        <v>54.2</v>
      </c>
      <c r="J739" s="27">
        <v>-9</v>
      </c>
      <c r="K739" s="27">
        <v>-10</v>
      </c>
      <c r="L739" s="27">
        <v>-57</v>
      </c>
      <c r="M739" s="27" t="s">
        <v>1751</v>
      </c>
      <c r="N739" s="56" t="s">
        <v>1752</v>
      </c>
      <c r="AD739" s="1"/>
    </row>
    <row r="740" spans="4:30">
      <c r="D740" s="27"/>
      <c r="E740" s="27" t="s">
        <v>1746</v>
      </c>
      <c r="F740" s="27" t="s">
        <v>1746</v>
      </c>
      <c r="G740" s="27">
        <v>23</v>
      </c>
      <c r="H740" s="27">
        <v>42</v>
      </c>
      <c r="I740" s="27">
        <v>43.3</v>
      </c>
      <c r="J740" s="27">
        <v>-14</v>
      </c>
      <c r="K740" s="27">
        <v>-32</v>
      </c>
      <c r="L740" s="27">
        <v>-42</v>
      </c>
      <c r="M740" s="27" t="s">
        <v>1754</v>
      </c>
      <c r="N740" s="56" t="s">
        <v>1753</v>
      </c>
      <c r="AD740" s="1"/>
    </row>
    <row r="741" spans="4:30">
      <c r="D741" s="21" t="s">
        <v>75</v>
      </c>
      <c r="E741" s="21" t="s">
        <v>707</v>
      </c>
      <c r="F741" s="21" t="s">
        <v>707</v>
      </c>
      <c r="G741" s="21" t="s">
        <v>102</v>
      </c>
      <c r="H741" s="21" t="s">
        <v>75</v>
      </c>
      <c r="I741" s="21" t="s">
        <v>75</v>
      </c>
      <c r="J741" s="21" t="s">
        <v>102</v>
      </c>
      <c r="K741" s="21" t="s">
        <v>841</v>
      </c>
      <c r="L741" s="21" t="s">
        <v>842</v>
      </c>
      <c r="M741" s="21" t="s">
        <v>1450</v>
      </c>
      <c r="N741" s="21" t="s">
        <v>841</v>
      </c>
      <c r="AD741" s="1"/>
    </row>
    <row r="742" spans="4:30">
      <c r="D742" s="27"/>
      <c r="E742" s="27" t="s">
        <v>500</v>
      </c>
      <c r="F742" s="27" t="s">
        <v>500</v>
      </c>
      <c r="G742" s="27">
        <v>11</v>
      </c>
      <c r="H742" s="27">
        <v>52</v>
      </c>
      <c r="I742" s="27">
        <v>54.6</v>
      </c>
      <c r="J742" s="27">
        <v>-33</v>
      </c>
      <c r="K742" s="27">
        <v>-54</v>
      </c>
      <c r="L742" s="27">
        <v>-29</v>
      </c>
      <c r="M742" s="27" t="s">
        <v>1451</v>
      </c>
      <c r="N742" s="56" t="s">
        <v>1456</v>
      </c>
      <c r="AD742" s="1"/>
    </row>
    <row r="743" spans="4:30">
      <c r="D743" s="27"/>
      <c r="E743" s="27" t="s">
        <v>501</v>
      </c>
      <c r="F743" s="27" t="s">
        <v>501</v>
      </c>
      <c r="G743" s="27">
        <v>13</v>
      </c>
      <c r="H743" s="27">
        <v>18</v>
      </c>
      <c r="I743" s="27">
        <v>55.3</v>
      </c>
      <c r="J743" s="27">
        <v>-23</v>
      </c>
      <c r="K743" s="27">
        <v>-10</v>
      </c>
      <c r="L743" s="27">
        <v>-18</v>
      </c>
      <c r="M743" s="27" t="s">
        <v>1452</v>
      </c>
      <c r="N743" s="56" t="s">
        <v>1457</v>
      </c>
      <c r="AD743" s="1"/>
    </row>
    <row r="744" spans="4:30">
      <c r="D744" s="27"/>
      <c r="E744" s="27" t="s">
        <v>502</v>
      </c>
      <c r="F744" s="27" t="s">
        <v>502</v>
      </c>
      <c r="G744" s="27">
        <v>11</v>
      </c>
      <c r="H744" s="27">
        <v>33</v>
      </c>
      <c r="I744" s="27">
        <v>0.1</v>
      </c>
      <c r="J744" s="27">
        <v>-31</v>
      </c>
      <c r="K744" s="27">
        <v>-51</v>
      </c>
      <c r="L744" s="27">
        <v>-27</v>
      </c>
      <c r="M744" s="27" t="s">
        <v>1453</v>
      </c>
      <c r="N744" s="56" t="s">
        <v>1458</v>
      </c>
      <c r="AD744" s="1"/>
    </row>
    <row r="745" spans="4:30">
      <c r="D745" s="27"/>
      <c r="E745" s="27" t="s">
        <v>504</v>
      </c>
      <c r="F745" s="27" t="s">
        <v>504</v>
      </c>
      <c r="G745" s="27">
        <v>14</v>
      </c>
      <c r="H745" s="27">
        <v>6</v>
      </c>
      <c r="I745" s="27">
        <v>22.3</v>
      </c>
      <c r="J745" s="27">
        <v>-26</v>
      </c>
      <c r="K745" s="27">
        <v>-40</v>
      </c>
      <c r="L745" s="27">
        <v>-57</v>
      </c>
      <c r="M745" s="27" t="s">
        <v>1454</v>
      </c>
      <c r="N745" s="56" t="s">
        <v>1459</v>
      </c>
      <c r="AD745" s="1"/>
    </row>
    <row r="746" spans="4:30">
      <c r="D746" s="27"/>
      <c r="E746" s="27" t="s">
        <v>503</v>
      </c>
      <c r="F746" s="27" t="s">
        <v>503</v>
      </c>
      <c r="G746" s="27">
        <v>13</v>
      </c>
      <c r="H746" s="27">
        <v>9</v>
      </c>
      <c r="I746" s="27">
        <v>3.3</v>
      </c>
      <c r="J746" s="27">
        <v>-23</v>
      </c>
      <c r="K746" s="27">
        <v>-7</v>
      </c>
      <c r="L746" s="27">
        <v>-5</v>
      </c>
      <c r="M746" s="27" t="s">
        <v>1455</v>
      </c>
      <c r="N746" s="56" t="s">
        <v>1460</v>
      </c>
      <c r="AD746" s="1"/>
    </row>
    <row r="747" spans="4:30">
      <c r="D747" s="21" t="s">
        <v>76</v>
      </c>
      <c r="E747" s="21" t="s">
        <v>708</v>
      </c>
      <c r="F747" s="21" t="s">
        <v>708</v>
      </c>
      <c r="G747" s="21" t="s">
        <v>102</v>
      </c>
      <c r="H747" s="21" t="s">
        <v>76</v>
      </c>
      <c r="I747" s="21" t="s">
        <v>76</v>
      </c>
      <c r="J747" s="21" t="s">
        <v>102</v>
      </c>
      <c r="K747" s="21" t="s">
        <v>843</v>
      </c>
      <c r="L747" s="21" t="s">
        <v>844</v>
      </c>
      <c r="M747" s="21" t="s">
        <v>1461</v>
      </c>
      <c r="N747" s="21" t="s">
        <v>843</v>
      </c>
      <c r="AD747" s="1"/>
    </row>
    <row r="748" spans="4:30">
      <c r="D748" s="22" t="s">
        <v>13</v>
      </c>
      <c r="E748" s="22" t="s">
        <v>709</v>
      </c>
      <c r="F748" s="22" t="s">
        <v>709</v>
      </c>
      <c r="G748" s="22" t="s">
        <v>103</v>
      </c>
      <c r="H748" s="22" t="s">
        <v>348</v>
      </c>
      <c r="I748" s="22" t="s">
        <v>348</v>
      </c>
      <c r="J748" s="22" t="s">
        <v>103</v>
      </c>
      <c r="K748" s="22" t="s">
        <v>348</v>
      </c>
      <c r="L748" s="22" t="s">
        <v>348</v>
      </c>
      <c r="M748" s="22" t="s">
        <v>103</v>
      </c>
      <c r="N748" s="22" t="s">
        <v>348</v>
      </c>
      <c r="AD748" s="1"/>
    </row>
    <row r="749" spans="4:30">
      <c r="D749" s="51"/>
      <c r="E749" s="27" t="s">
        <v>270</v>
      </c>
      <c r="F749" s="27" t="s">
        <v>270</v>
      </c>
      <c r="G749" s="51">
        <v>9</v>
      </c>
      <c r="H749" s="51">
        <v>37</v>
      </c>
      <c r="I749" s="51">
        <v>5.3</v>
      </c>
      <c r="J749" s="51">
        <v>81</v>
      </c>
      <c r="K749" s="51">
        <v>19</v>
      </c>
      <c r="L749" s="51">
        <v>36</v>
      </c>
      <c r="M749" s="27" t="s">
        <v>2325</v>
      </c>
      <c r="N749" s="27" t="s">
        <v>2325</v>
      </c>
      <c r="AD749" s="1"/>
    </row>
    <row r="750" spans="4:30">
      <c r="D750" s="51"/>
      <c r="E750" s="27" t="s">
        <v>271</v>
      </c>
      <c r="F750" s="27" t="s">
        <v>271</v>
      </c>
      <c r="G750" s="51">
        <v>12</v>
      </c>
      <c r="H750" s="51">
        <v>12</v>
      </c>
      <c r="I750" s="51">
        <v>11.9</v>
      </c>
      <c r="J750" s="51">
        <v>77</v>
      </c>
      <c r="K750" s="51">
        <v>36</v>
      </c>
      <c r="L750" s="51">
        <v>59</v>
      </c>
      <c r="M750" s="27" t="s">
        <v>2326</v>
      </c>
      <c r="N750" s="27" t="s">
        <v>2326</v>
      </c>
      <c r="AD750" s="1"/>
    </row>
    <row r="751" spans="4:30">
      <c r="D751" s="21" t="s">
        <v>77</v>
      </c>
      <c r="E751" s="21" t="s">
        <v>710</v>
      </c>
      <c r="F751" s="21" t="s">
        <v>710</v>
      </c>
      <c r="G751" s="21" t="s">
        <v>102</v>
      </c>
      <c r="H751" s="21" t="s">
        <v>77</v>
      </c>
      <c r="I751" s="21" t="s">
        <v>77</v>
      </c>
      <c r="J751" s="21" t="s">
        <v>102</v>
      </c>
      <c r="K751" s="21" t="s">
        <v>845</v>
      </c>
      <c r="L751" s="21" t="s">
        <v>846</v>
      </c>
      <c r="M751" s="21" t="s">
        <v>1462</v>
      </c>
      <c r="N751" s="21" t="s">
        <v>845</v>
      </c>
      <c r="AD751" s="1"/>
    </row>
    <row r="752" spans="4:30">
      <c r="D752" s="27"/>
      <c r="E752" s="27" t="s">
        <v>2158</v>
      </c>
      <c r="F752" s="27" t="s">
        <v>2158</v>
      </c>
      <c r="G752" s="27">
        <v>5</v>
      </c>
      <c r="H752" s="27">
        <v>55</v>
      </c>
      <c r="I752" s="27">
        <v>10.3</v>
      </c>
      <c r="J752" s="27">
        <v>7</v>
      </c>
      <c r="K752" s="27">
        <v>27</v>
      </c>
      <c r="L752" s="27">
        <v>25</v>
      </c>
      <c r="M752" s="27" t="s">
        <v>2166</v>
      </c>
      <c r="N752" s="27" t="s">
        <v>2174</v>
      </c>
      <c r="AD752" s="1"/>
    </row>
    <row r="753" spans="4:30">
      <c r="D753" s="27"/>
      <c r="E753" s="27" t="s">
        <v>2159</v>
      </c>
      <c r="F753" s="27" t="s">
        <v>2159</v>
      </c>
      <c r="G753" s="27">
        <v>5</v>
      </c>
      <c r="H753" s="27">
        <v>14</v>
      </c>
      <c r="I753" s="27">
        <v>32.299999999999997</v>
      </c>
      <c r="J753" s="27">
        <v>-8</v>
      </c>
      <c r="K753" s="27">
        <v>-12</v>
      </c>
      <c r="L753" s="27">
        <v>-6</v>
      </c>
      <c r="M753" s="27" t="s">
        <v>2167</v>
      </c>
      <c r="N753" s="27" t="s">
        <v>2175</v>
      </c>
      <c r="AD753" s="1"/>
    </row>
    <row r="754" spans="4:30">
      <c r="D754" s="27"/>
      <c r="E754" s="27" t="s">
        <v>2160</v>
      </c>
      <c r="F754" s="27" t="s">
        <v>2160</v>
      </c>
      <c r="G754" s="27">
        <v>5</v>
      </c>
      <c r="H754" s="27">
        <v>25</v>
      </c>
      <c r="I754" s="27">
        <v>7.9</v>
      </c>
      <c r="J754" s="27">
        <v>6</v>
      </c>
      <c r="K754" s="27">
        <v>20</v>
      </c>
      <c r="L754" s="27">
        <v>59</v>
      </c>
      <c r="M754" s="27" t="s">
        <v>2168</v>
      </c>
      <c r="N754" s="27" t="s">
        <v>2176</v>
      </c>
      <c r="AD754" s="1"/>
    </row>
    <row r="755" spans="4:30">
      <c r="D755" s="27"/>
      <c r="E755" s="27" t="s">
        <v>2161</v>
      </c>
      <c r="F755" s="27" t="s">
        <v>2161</v>
      </c>
      <c r="G755" s="27">
        <v>5</v>
      </c>
      <c r="H755" s="27">
        <v>32</v>
      </c>
      <c r="I755" s="27">
        <v>0.4</v>
      </c>
      <c r="J755" s="27">
        <v>0</v>
      </c>
      <c r="K755" s="27">
        <v>-17</v>
      </c>
      <c r="L755" s="27">
        <v>-57</v>
      </c>
      <c r="M755" s="27" t="s">
        <v>2169</v>
      </c>
      <c r="N755" s="27" t="s">
        <v>2177</v>
      </c>
      <c r="AD755" s="1"/>
    </row>
    <row r="756" spans="4:30">
      <c r="D756" s="27"/>
      <c r="E756" s="27" t="s">
        <v>2162</v>
      </c>
      <c r="F756" s="27" t="s">
        <v>2162</v>
      </c>
      <c r="G756" s="27">
        <v>5</v>
      </c>
      <c r="H756" s="27">
        <v>36</v>
      </c>
      <c r="I756" s="27">
        <v>12.8</v>
      </c>
      <c r="J756" s="27">
        <v>-1</v>
      </c>
      <c r="K756" s="27">
        <v>-12</v>
      </c>
      <c r="L756" s="27">
        <v>-7</v>
      </c>
      <c r="M756" s="27" t="s">
        <v>2170</v>
      </c>
      <c r="N756" s="27" t="s">
        <v>2178</v>
      </c>
      <c r="AD756" s="1"/>
    </row>
    <row r="757" spans="4:30">
      <c r="D757" s="27"/>
      <c r="E757" s="27" t="s">
        <v>2163</v>
      </c>
      <c r="F757" s="27" t="s">
        <v>2163</v>
      </c>
      <c r="G757" s="27">
        <v>5</v>
      </c>
      <c r="H757" s="27">
        <v>40</v>
      </c>
      <c r="I757" s="27">
        <v>45.5</v>
      </c>
      <c r="J757" s="27">
        <v>-1</v>
      </c>
      <c r="K757" s="27">
        <v>-56</v>
      </c>
      <c r="L757" s="27">
        <v>-34</v>
      </c>
      <c r="M757" s="27" t="s">
        <v>2171</v>
      </c>
      <c r="N757" s="27" t="s">
        <v>2179</v>
      </c>
      <c r="AD757" s="1"/>
    </row>
    <row r="758" spans="4:30">
      <c r="D758" s="27"/>
      <c r="E758" s="27" t="s">
        <v>2164</v>
      </c>
      <c r="F758" s="27" t="s">
        <v>2164</v>
      </c>
      <c r="G758" s="27">
        <v>5</v>
      </c>
      <c r="H758" s="27">
        <v>24</v>
      </c>
      <c r="I758" s="27">
        <v>28.6</v>
      </c>
      <c r="J758" s="27">
        <v>-2</v>
      </c>
      <c r="K758" s="27">
        <v>-23</v>
      </c>
      <c r="L758" s="27">
        <v>-49</v>
      </c>
      <c r="M758" s="27" t="s">
        <v>2172</v>
      </c>
      <c r="N758" s="27" t="s">
        <v>2180</v>
      </c>
      <c r="AD758" s="1"/>
    </row>
    <row r="759" spans="4:30">
      <c r="D759" s="27"/>
      <c r="E759" s="27" t="s">
        <v>2165</v>
      </c>
      <c r="F759" s="27" t="s">
        <v>2165</v>
      </c>
      <c r="G759" s="27">
        <v>5</v>
      </c>
      <c r="H759" s="27">
        <v>35</v>
      </c>
      <c r="I759" s="27">
        <v>17.100000000000001</v>
      </c>
      <c r="J759" s="27">
        <v>-5</v>
      </c>
      <c r="K759" s="27">
        <v>-23</v>
      </c>
      <c r="L759" s="27">
        <v>-25</v>
      </c>
      <c r="M759" s="27" t="s">
        <v>2173</v>
      </c>
      <c r="N759" s="27" t="s">
        <v>2181</v>
      </c>
      <c r="AD759" s="1"/>
    </row>
    <row r="760" spans="4:30">
      <c r="D760" s="27"/>
      <c r="E760" s="27" t="s">
        <v>2188</v>
      </c>
      <c r="F760" s="27" t="s">
        <v>2188</v>
      </c>
      <c r="G760" s="27">
        <v>5</v>
      </c>
      <c r="H760" s="27">
        <v>47</v>
      </c>
      <c r="I760" s="27">
        <v>45.4</v>
      </c>
      <c r="J760" s="27">
        <v>-9</v>
      </c>
      <c r="K760" s="27">
        <v>-40</v>
      </c>
      <c r="L760" s="27">
        <v>-11</v>
      </c>
      <c r="M760" s="27" t="s">
        <v>2189</v>
      </c>
      <c r="N760" s="27" t="s">
        <v>2190</v>
      </c>
      <c r="AD760" s="1"/>
    </row>
    <row r="761" spans="4:30">
      <c r="D761" s="27"/>
      <c r="E761" s="27" t="s">
        <v>2288</v>
      </c>
      <c r="F761" s="27" t="s">
        <v>2288</v>
      </c>
      <c r="G761" s="27">
        <v>5</v>
      </c>
      <c r="H761" s="27">
        <v>35</v>
      </c>
      <c r="I761" s="27">
        <v>6</v>
      </c>
      <c r="J761" s="27">
        <v>9</v>
      </c>
      <c r="K761" s="27">
        <v>56</v>
      </c>
      <c r="L761" s="27">
        <v>0</v>
      </c>
      <c r="M761" s="27" t="s">
        <v>2292</v>
      </c>
      <c r="N761" s="27" t="s">
        <v>2293</v>
      </c>
    </row>
    <row r="762" spans="4:30">
      <c r="D762" s="25" t="s">
        <v>78</v>
      </c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4:30">
      <c r="D763" s="21" t="s">
        <v>79</v>
      </c>
      <c r="E763" s="21" t="s">
        <v>80</v>
      </c>
      <c r="F763" s="21" t="s">
        <v>80</v>
      </c>
      <c r="G763" s="21" t="s">
        <v>484</v>
      </c>
      <c r="H763" s="21" t="s">
        <v>485</v>
      </c>
      <c r="I763" s="21" t="s">
        <v>486</v>
      </c>
      <c r="J763" s="21" t="s">
        <v>487</v>
      </c>
      <c r="K763" s="21" t="s">
        <v>488</v>
      </c>
      <c r="L763" s="21" t="s">
        <v>489</v>
      </c>
    </row>
    <row r="764" spans="4:30">
      <c r="E764" s="2" t="s">
        <v>81</v>
      </c>
      <c r="F764" s="2" t="s">
        <v>81</v>
      </c>
      <c r="G764" s="2">
        <v>21</v>
      </c>
      <c r="H764" s="2">
        <v>59</v>
      </c>
      <c r="I764" s="2">
        <v>60</v>
      </c>
      <c r="J764" s="2">
        <v>29</v>
      </c>
      <c r="K764" s="2">
        <v>59</v>
      </c>
      <c r="L764" s="2">
        <v>60</v>
      </c>
    </row>
    <row r="765" spans="4:30">
      <c r="E765" s="2" t="s">
        <v>82</v>
      </c>
      <c r="F765" s="2" t="s">
        <v>82</v>
      </c>
      <c r="G765" s="2">
        <v>22</v>
      </c>
      <c r="H765" s="2">
        <v>59</v>
      </c>
      <c r="I765" s="2">
        <v>60</v>
      </c>
      <c r="J765" s="2">
        <v>49</v>
      </c>
      <c r="K765" s="2">
        <v>59</v>
      </c>
      <c r="L765" s="2">
        <v>60</v>
      </c>
    </row>
    <row r="766" spans="4:30">
      <c r="E766" s="2" t="s">
        <v>83</v>
      </c>
      <c r="F766" s="2" t="s">
        <v>83</v>
      </c>
      <c r="G766" s="2">
        <v>19</v>
      </c>
      <c r="H766" s="2">
        <v>59.5</v>
      </c>
      <c r="I766" s="2">
        <v>30</v>
      </c>
      <c r="J766" s="2">
        <v>9</v>
      </c>
      <c r="K766" s="2">
        <v>59.5</v>
      </c>
      <c r="L766" s="2">
        <v>30</v>
      </c>
    </row>
    <row r="767" spans="4:30">
      <c r="E767" s="2" t="s">
        <v>84</v>
      </c>
      <c r="F767" s="2" t="s">
        <v>84</v>
      </c>
      <c r="G767" s="2">
        <v>0</v>
      </c>
      <c r="H767" s="2">
        <v>59</v>
      </c>
      <c r="I767" s="2">
        <v>60</v>
      </c>
      <c r="J767" s="2">
        <v>-29</v>
      </c>
      <c r="K767" s="2">
        <v>-59</v>
      </c>
      <c r="L767" s="2">
        <v>-60</v>
      </c>
    </row>
    <row r="768" spans="4:30">
      <c r="E768" s="2" t="s">
        <v>85</v>
      </c>
      <c r="F768" s="2" t="s">
        <v>85</v>
      </c>
      <c r="G768" s="2">
        <v>21</v>
      </c>
      <c r="H768" s="2">
        <v>59</v>
      </c>
      <c r="I768" s="2">
        <v>60</v>
      </c>
      <c r="J768" s="2">
        <v>-9</v>
      </c>
      <c r="K768" s="2">
        <v>-59</v>
      </c>
      <c r="L768" s="2">
        <v>-60</v>
      </c>
    </row>
    <row r="769" spans="4:12">
      <c r="E769" s="2" t="s">
        <v>233</v>
      </c>
      <c r="F769" s="2" t="s">
        <v>233</v>
      </c>
      <c r="G769" s="2">
        <v>0</v>
      </c>
      <c r="H769" s="2">
        <v>0</v>
      </c>
      <c r="I769" s="2">
        <v>0.06</v>
      </c>
      <c r="J769" s="2">
        <v>0</v>
      </c>
      <c r="K769" s="2">
        <v>0</v>
      </c>
      <c r="L769" s="2">
        <v>1</v>
      </c>
    </row>
    <row r="770" spans="4:12">
      <c r="D770" s="21" t="s">
        <v>79</v>
      </c>
      <c r="E770" s="21" t="s">
        <v>86</v>
      </c>
      <c r="F770" s="21" t="s">
        <v>86</v>
      </c>
      <c r="G770" s="21" t="s">
        <v>484</v>
      </c>
      <c r="H770" s="21" t="s">
        <v>485</v>
      </c>
      <c r="I770" s="21" t="s">
        <v>486</v>
      </c>
      <c r="J770" s="21" t="s">
        <v>487</v>
      </c>
      <c r="K770" s="21" t="s">
        <v>488</v>
      </c>
      <c r="L770" s="21" t="s">
        <v>489</v>
      </c>
    </row>
    <row r="771" spans="4:12">
      <c r="D771" s="27"/>
      <c r="E771" s="27" t="s">
        <v>97</v>
      </c>
      <c r="F771" s="27" t="s">
        <v>97</v>
      </c>
      <c r="G771" s="27">
        <v>1</v>
      </c>
      <c r="H771" s="27">
        <v>59</v>
      </c>
      <c r="I771" s="27">
        <v>60</v>
      </c>
      <c r="J771" s="27">
        <v>-30</v>
      </c>
      <c r="K771" s="27">
        <v>10</v>
      </c>
      <c r="L771" s="27">
        <v>25</v>
      </c>
    </row>
    <row r="772" spans="4:12">
      <c r="D772" s="27"/>
      <c r="E772" s="27" t="s">
        <v>98</v>
      </c>
      <c r="F772" s="27" t="s">
        <v>98</v>
      </c>
      <c r="G772" s="27">
        <v>1</v>
      </c>
      <c r="H772" s="27">
        <v>59</v>
      </c>
      <c r="I772" s="27">
        <v>60</v>
      </c>
      <c r="J772" s="27">
        <v>30</v>
      </c>
      <c r="K772" s="27">
        <v>-10</v>
      </c>
      <c r="L772" s="27">
        <v>-25</v>
      </c>
    </row>
    <row r="773" spans="4:12">
      <c r="D773" s="27"/>
      <c r="E773" s="27" t="s">
        <v>99</v>
      </c>
      <c r="F773" s="27" t="s">
        <v>99</v>
      </c>
      <c r="G773" s="27">
        <v>-3</v>
      </c>
      <c r="H773" s="27">
        <v>-51</v>
      </c>
      <c r="I773" s="27">
        <v>-3</v>
      </c>
      <c r="J773" s="27">
        <v>-110</v>
      </c>
      <c r="K773" s="27">
        <v>-40</v>
      </c>
      <c r="L773" s="27">
        <v>-6</v>
      </c>
    </row>
    <row r="774" spans="4:12">
      <c r="D774" s="27"/>
      <c r="E774" s="27" t="s">
        <v>100</v>
      </c>
      <c r="F774" s="27" t="s">
        <v>100</v>
      </c>
      <c r="G774" s="27">
        <v>1</v>
      </c>
      <c r="H774" s="27">
        <v>59</v>
      </c>
      <c r="I774" s="27">
        <v>60</v>
      </c>
      <c r="J774" s="27">
        <v>121</v>
      </c>
      <c r="K774" s="27">
        <v>59</v>
      </c>
      <c r="L774" s="27">
        <v>60</v>
      </c>
    </row>
    <row r="775" spans="4:12">
      <c r="D775" s="27"/>
      <c r="E775" s="27" t="s">
        <v>101</v>
      </c>
      <c r="F775" s="27" t="s">
        <v>101</v>
      </c>
      <c r="G775" s="27">
        <v>-1</v>
      </c>
      <c r="H775" s="27">
        <v>-59</v>
      </c>
      <c r="I775" s="27">
        <v>-60</v>
      </c>
      <c r="J775" s="27">
        <v>12224</v>
      </c>
      <c r="K775" s="27">
        <v>59</v>
      </c>
      <c r="L775" s="27">
        <v>60</v>
      </c>
    </row>
    <row r="776" spans="4:12">
      <c r="D776" s="27"/>
      <c r="E776" s="27" t="s">
        <v>232</v>
      </c>
      <c r="F776" s="27" t="s">
        <v>232</v>
      </c>
      <c r="G776" s="27">
        <v>29</v>
      </c>
      <c r="H776" s="27">
        <v>59</v>
      </c>
      <c r="I776" s="27">
        <v>60</v>
      </c>
      <c r="J776" s="27">
        <v>1</v>
      </c>
      <c r="K776" s="27">
        <v>50</v>
      </c>
      <c r="L776" s="27">
        <v>60</v>
      </c>
    </row>
    <row r="777" spans="4:12">
      <c r="D777" s="27"/>
      <c r="E777" s="27" t="s">
        <v>591</v>
      </c>
      <c r="F777" s="27" t="s">
        <v>591</v>
      </c>
      <c r="G777" s="27">
        <v>29</v>
      </c>
      <c r="H777" s="27">
        <v>59</v>
      </c>
      <c r="I777" s="27">
        <v>60</v>
      </c>
      <c r="J777" s="27">
        <v>-30</v>
      </c>
      <c r="K777" s="27">
        <v>10</v>
      </c>
      <c r="L777" s="27">
        <v>-25</v>
      </c>
    </row>
    <row r="778" spans="4:12">
      <c r="D778" s="27"/>
      <c r="E778" s="27" t="s">
        <v>592</v>
      </c>
      <c r="F778" s="27" t="s">
        <v>592</v>
      </c>
      <c r="G778" s="27">
        <v>29</v>
      </c>
      <c r="H778" s="27">
        <v>59</v>
      </c>
      <c r="I778" s="27">
        <v>60</v>
      </c>
      <c r="J778" s="27">
        <v>-30</v>
      </c>
      <c r="K778" s="27">
        <v>-10</v>
      </c>
      <c r="L778" s="27">
        <v>25</v>
      </c>
    </row>
    <row r="779" spans="4:12">
      <c r="D779" s="27"/>
      <c r="E779" s="27" t="s">
        <v>593</v>
      </c>
      <c r="F779" s="27" t="s">
        <v>593</v>
      </c>
      <c r="G779" s="27">
        <v>29</v>
      </c>
      <c r="H779" s="27">
        <v>59</v>
      </c>
      <c r="I779" s="27">
        <v>60</v>
      </c>
      <c r="J779" s="27">
        <v>0</v>
      </c>
      <c r="K779" s="27">
        <v>-10</v>
      </c>
      <c r="L779" s="27">
        <v>25</v>
      </c>
    </row>
    <row r="780" spans="4:12">
      <c r="D780" s="27"/>
      <c r="E780" s="27" t="s">
        <v>594</v>
      </c>
      <c r="F780" s="27" t="s">
        <v>594</v>
      </c>
      <c r="G780" s="27">
        <v>29</v>
      </c>
      <c r="H780" s="27">
        <v>59</v>
      </c>
      <c r="I780" s="27">
        <v>60</v>
      </c>
      <c r="J780" s="27">
        <v>0</v>
      </c>
      <c r="K780" s="27">
        <v>10</v>
      </c>
      <c r="L780" s="27">
        <v>-25</v>
      </c>
    </row>
    <row r="781" spans="4:12">
      <c r="D781" s="27"/>
      <c r="E781" s="27" t="s">
        <v>595</v>
      </c>
      <c r="F781" s="27" t="s">
        <v>596</v>
      </c>
      <c r="G781" s="27">
        <v>29</v>
      </c>
      <c r="H781" s="27">
        <v>59</v>
      </c>
      <c r="I781" s="27">
        <v>60</v>
      </c>
      <c r="J781" s="27">
        <v>-30</v>
      </c>
      <c r="K781" s="27">
        <v>0</v>
      </c>
      <c r="L781" s="27">
        <v>25</v>
      </c>
    </row>
    <row r="782" spans="4:12">
      <c r="D782" s="27"/>
      <c r="E782" s="27" t="s">
        <v>597</v>
      </c>
      <c r="F782" s="27" t="s">
        <v>597</v>
      </c>
      <c r="G782" s="27">
        <v>29</v>
      </c>
      <c r="H782" s="27">
        <v>59</v>
      </c>
      <c r="I782" s="27">
        <v>60</v>
      </c>
      <c r="J782" s="27">
        <v>30</v>
      </c>
      <c r="K782" s="27">
        <v>0</v>
      </c>
      <c r="L782" s="27">
        <v>-25</v>
      </c>
    </row>
    <row r="783" spans="4:12">
      <c r="D783" s="27"/>
      <c r="E783" s="27" t="s">
        <v>598</v>
      </c>
      <c r="F783" s="27" t="s">
        <v>598</v>
      </c>
      <c r="G783" s="27">
        <v>29</v>
      </c>
      <c r="H783" s="27">
        <v>58</v>
      </c>
      <c r="I783" s="27">
        <v>60</v>
      </c>
      <c r="J783" s="27">
        <v>-30</v>
      </c>
      <c r="K783" s="27">
        <v>10</v>
      </c>
      <c r="L783" s="27">
        <v>0</v>
      </c>
    </row>
    <row r="784" spans="4:12">
      <c r="D784" s="27"/>
      <c r="E784" s="27" t="s">
        <v>599</v>
      </c>
      <c r="F784" s="27" t="s">
        <v>599</v>
      </c>
      <c r="G784" s="27">
        <v>29</v>
      </c>
      <c r="H784" s="27">
        <v>58</v>
      </c>
      <c r="I784" s="27">
        <v>60</v>
      </c>
      <c r="J784" s="27">
        <v>30</v>
      </c>
      <c r="K784" s="27">
        <v>-10</v>
      </c>
      <c r="L784" s="27">
        <v>0</v>
      </c>
    </row>
    <row r="785" spans="4:12">
      <c r="D785" s="21" t="s">
        <v>79</v>
      </c>
      <c r="E785" s="21" t="s">
        <v>14</v>
      </c>
      <c r="F785" s="21" t="s">
        <v>14</v>
      </c>
      <c r="G785" s="21" t="s">
        <v>484</v>
      </c>
      <c r="H785" s="21" t="s">
        <v>485</v>
      </c>
      <c r="I785" s="21" t="s">
        <v>486</v>
      </c>
      <c r="J785" s="21" t="s">
        <v>487</v>
      </c>
      <c r="K785" s="21" t="s">
        <v>488</v>
      </c>
      <c r="L785" s="21" t="s">
        <v>489</v>
      </c>
    </row>
    <row r="786" spans="4:12">
      <c r="E786" s="2" t="s">
        <v>87</v>
      </c>
      <c r="F786" s="2" t="s">
        <v>87</v>
      </c>
      <c r="G786" s="2">
        <v>17</v>
      </c>
      <c r="H786" s="2">
        <v>59</v>
      </c>
      <c r="I786" s="2">
        <v>60</v>
      </c>
      <c r="J786" s="2">
        <v>89</v>
      </c>
      <c r="K786" s="2">
        <v>59</v>
      </c>
      <c r="L786" s="2">
        <v>60</v>
      </c>
    </row>
    <row r="787" spans="4:12">
      <c r="E787" s="2" t="s">
        <v>88</v>
      </c>
      <c r="F787" s="2" t="s">
        <v>88</v>
      </c>
      <c r="G787" s="2">
        <v>5</v>
      </c>
      <c r="H787" s="2">
        <v>59</v>
      </c>
      <c r="I787" s="2">
        <v>60</v>
      </c>
      <c r="J787" s="2">
        <v>-89</v>
      </c>
      <c r="K787" s="2">
        <v>-59</v>
      </c>
      <c r="L787" s="2">
        <v>-60</v>
      </c>
    </row>
    <row r="788" spans="4:12">
      <c r="E788" s="2" t="s">
        <v>2450</v>
      </c>
      <c r="F788" s="2" t="s">
        <v>2450</v>
      </c>
      <c r="G788" s="2" t="s">
        <v>2452</v>
      </c>
      <c r="H788" s="2" t="s">
        <v>2451</v>
      </c>
      <c r="I788" s="2" t="s">
        <v>2451</v>
      </c>
      <c r="J788" s="2" t="s">
        <v>2451</v>
      </c>
      <c r="K788" s="2" t="s">
        <v>2451</v>
      </c>
      <c r="L788" s="2" t="s">
        <v>2451</v>
      </c>
    </row>
    <row r="789" spans="4:12">
      <c r="D789" s="26" t="s">
        <v>89</v>
      </c>
      <c r="E789" s="26" t="s">
        <v>91</v>
      </c>
      <c r="F789" s="26" t="s">
        <v>91</v>
      </c>
      <c r="G789" s="52" t="s">
        <v>93</v>
      </c>
      <c r="H789" s="52" t="s">
        <v>94</v>
      </c>
      <c r="I789" s="52" t="s">
        <v>92</v>
      </c>
      <c r="J789" s="52" t="s">
        <v>95</v>
      </c>
      <c r="K789" s="52" t="s">
        <v>96</v>
      </c>
      <c r="L789" s="52" t="s">
        <v>92</v>
      </c>
    </row>
    <row r="790" spans="4:12">
      <c r="D790" s="26" t="s">
        <v>90</v>
      </c>
      <c r="E790" s="26"/>
      <c r="F790" s="26"/>
      <c r="G790" s="26"/>
      <c r="H790" s="26"/>
      <c r="I790" s="26"/>
      <c r="J790" s="26"/>
      <c r="K790" s="26"/>
      <c r="L790" s="26"/>
    </row>
  </sheetData>
  <sortState ref="E4:E76">
    <sortCondition ref="E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dcterms:created xsi:type="dcterms:W3CDTF">2016-03-25T04:53:34Z</dcterms:created>
  <dcterms:modified xsi:type="dcterms:W3CDTF">2016-10-19T06:25:44Z</dcterms:modified>
</cp:coreProperties>
</file>